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MATH250-Virtual College\VirtualStatsFall17\Excel2016Guides\"/>
    </mc:Choice>
  </mc:AlternateContent>
  <bookViews>
    <workbookView xWindow="0" yWindow="0" windowWidth="28800" windowHeight="11700"/>
  </bookViews>
  <sheets>
    <sheet name="Templates" sheetId="2" r:id="rId1"/>
  </sheets>
  <calcPr calcId="162913"/>
</workbook>
</file>

<file path=xl/calcChain.xml><?xml version="1.0" encoding="utf-8"?>
<calcChain xmlns="http://schemas.openxmlformats.org/spreadsheetml/2006/main">
  <c r="H93" i="2" l="1"/>
  <c r="H94" i="2" s="1"/>
  <c r="C93" i="2"/>
  <c r="C94" i="2" s="1"/>
  <c r="H92" i="2"/>
  <c r="J92" i="2" s="1"/>
  <c r="C92" i="2"/>
  <c r="E92" i="2" s="1"/>
  <c r="H90" i="2"/>
  <c r="C90" i="2"/>
  <c r="H76" i="2"/>
  <c r="J76" i="2" s="1"/>
  <c r="C76" i="2"/>
  <c r="E76" i="2" s="1"/>
  <c r="H74" i="2"/>
  <c r="H77" i="2" s="1"/>
  <c r="H78" i="2" s="1"/>
  <c r="C74" i="2"/>
  <c r="C77" i="2" s="1"/>
  <c r="C78" i="2" s="1"/>
  <c r="J56" i="2"/>
  <c r="H56" i="2"/>
  <c r="E56" i="2"/>
  <c r="C56" i="2"/>
  <c r="H54" i="2"/>
  <c r="C54" i="2"/>
  <c r="H53" i="2"/>
  <c r="H57" i="2" s="1"/>
  <c r="H58" i="2" s="1"/>
  <c r="C53" i="2"/>
  <c r="C57" i="2" s="1"/>
  <c r="C58" i="2" s="1"/>
  <c r="H43" i="2"/>
  <c r="J43" i="2" s="1"/>
  <c r="C43" i="2"/>
  <c r="E43" i="2" s="1"/>
  <c r="H41" i="2"/>
  <c r="C41" i="2"/>
  <c r="H40" i="2"/>
  <c r="H44" i="2" s="1"/>
  <c r="H45" i="2" s="1"/>
  <c r="C40" i="2"/>
  <c r="C44" i="2" s="1"/>
  <c r="C45" i="2" s="1"/>
  <c r="H30" i="2"/>
  <c r="H31" i="2" s="1"/>
  <c r="C30" i="2"/>
  <c r="C31" i="2" s="1"/>
  <c r="H29" i="2"/>
  <c r="J29" i="2" s="1"/>
  <c r="C29" i="2"/>
  <c r="E29" i="2" s="1"/>
  <c r="H19" i="2"/>
  <c r="H20" i="2" s="1"/>
  <c r="C19" i="2"/>
  <c r="C20" i="2" s="1"/>
  <c r="H18" i="2"/>
  <c r="J18" i="2" s="1"/>
  <c r="C18" i="2"/>
  <c r="E18" i="2" s="1"/>
</calcChain>
</file>

<file path=xl/sharedStrings.xml><?xml version="1.0" encoding="utf-8"?>
<sst xmlns="http://schemas.openxmlformats.org/spreadsheetml/2006/main" count="159" uniqueCount="50">
  <si>
    <t>significance level (alpha)</t>
  </si>
  <si>
    <t>Two-tailed Proportion</t>
  </si>
  <si>
    <t>One-tailed Proportion</t>
  </si>
  <si>
    <t>or</t>
  </si>
  <si>
    <t>and</t>
  </si>
  <si>
    <t>Two-tailed Mean (sigma known)</t>
  </si>
  <si>
    <t>Two-tailed Mean (sigma unknown)</t>
  </si>
  <si>
    <t>One-tailed Mean (sigma known)</t>
  </si>
  <si>
    <t>One-tailed Mean (sigma unknown)</t>
  </si>
  <si>
    <t>Rt. Tailed</t>
  </si>
  <si>
    <t>Left Tailed</t>
  </si>
  <si>
    <t>p =</t>
  </si>
  <si>
    <t>x =</t>
  </si>
  <si>
    <t>n =</t>
  </si>
  <si>
    <t>q =</t>
  </si>
  <si>
    <t>p-hat =</t>
  </si>
  <si>
    <t>critical values are:</t>
  </si>
  <si>
    <t>test statistic =</t>
  </si>
  <si>
    <t>critical value is:</t>
  </si>
  <si>
    <t>x-bar =</t>
  </si>
  <si>
    <t>sigma, σ =</t>
  </si>
  <si>
    <t>mu, μ =</t>
  </si>
  <si>
    <t>s =</t>
  </si>
  <si>
    <t>P-value =</t>
  </si>
  <si>
    <t>Unit 3 Excel Guide--Templates for Hypothesis Testing--EXCEL 2016 or later</t>
  </si>
  <si>
    <t>You should use these templates to help you on your text/MyStatLab problems, activities, as well as with the set of practice problems.  These templates will be provided as below within the Excel sheet for use on the Unit 3 exam and on the final.  You will want to highlight the one you need, copy it to where you are working, and then change the values related to the labels in red to those in the situation you are analyzing. The other values in black will automatically calculate for you.  You must first recognize the correct test form you should use based on the information within the problem, then what each value represents, and finally draw proper conclusions based upon the resulting calculated values.</t>
  </si>
  <si>
    <t xml:space="preserve">Two-tailed Standard Deviation </t>
  </si>
  <si>
    <t>One-tailed Standard Deviation</t>
  </si>
  <si>
    <t>σ=</t>
  </si>
  <si>
    <r>
      <t>s</t>
    </r>
    <r>
      <rPr>
        <vertAlign val="superscript"/>
        <sz val="10"/>
        <rFont val="Arial"/>
        <family val="2"/>
      </rPr>
      <t xml:space="preserve">2 </t>
    </r>
    <r>
      <rPr>
        <sz val="10"/>
        <rFont val="Arial"/>
        <family val="2"/>
      </rPr>
      <t>=</t>
    </r>
  </si>
  <si>
    <r>
      <t>σ</t>
    </r>
    <r>
      <rPr>
        <vertAlign val="superscript"/>
        <sz val="10"/>
        <rFont val="Tiger"/>
        <family val="1"/>
      </rPr>
      <t xml:space="preserve">2 </t>
    </r>
    <r>
      <rPr>
        <sz val="10"/>
        <rFont val="Tiger"/>
        <family val="1"/>
      </rPr>
      <t>=</t>
    </r>
  </si>
  <si>
    <t>Optional Bonus Section 12.3 Templates</t>
  </si>
  <si>
    <t>Two Large Samples -Two-tailed</t>
  </si>
  <si>
    <t xml:space="preserve">Two Large Samples -One-tailed </t>
  </si>
  <si>
    <t>Means Comparison -sigma known</t>
  </si>
  <si>
    <r>
      <t>H</t>
    </r>
    <r>
      <rPr>
        <vertAlign val="subscript"/>
        <sz val="11"/>
        <color rgb="FFFF0000"/>
        <rFont val="Calibri"/>
        <family val="2"/>
        <scheme val="minor"/>
      </rPr>
      <t>0</t>
    </r>
    <r>
      <rPr>
        <sz val="11"/>
        <color rgb="FFFF0000"/>
        <rFont val="Calibri"/>
        <family val="2"/>
        <scheme val="minor"/>
      </rPr>
      <t xml:space="preserve">:  </t>
    </r>
    <r>
      <rPr>
        <sz val="11"/>
        <color rgb="FFFF0000"/>
        <rFont val="Calibri"/>
        <family val="2"/>
      </rPr>
      <t>µ</t>
    </r>
    <r>
      <rPr>
        <vertAlign val="subscript"/>
        <sz val="11"/>
        <color rgb="FFFF0000"/>
        <rFont val="Calibri"/>
        <family val="2"/>
        <scheme val="minor"/>
      </rPr>
      <t>1</t>
    </r>
    <r>
      <rPr>
        <sz val="11"/>
        <color rgb="FFFF0000"/>
        <rFont val="Calibri"/>
        <family val="2"/>
        <scheme val="minor"/>
      </rPr>
      <t xml:space="preserve"> - </t>
    </r>
    <r>
      <rPr>
        <sz val="11"/>
        <color rgb="FFFF0000"/>
        <rFont val="Calibri"/>
        <family val="2"/>
      </rPr>
      <t>µ</t>
    </r>
    <r>
      <rPr>
        <vertAlign val="subscript"/>
        <sz val="11"/>
        <color rgb="FFFF0000"/>
        <rFont val="Calibri"/>
        <family val="2"/>
        <scheme val="minor"/>
      </rPr>
      <t>2</t>
    </r>
    <r>
      <rPr>
        <sz val="11"/>
        <color rgb="FFFF0000"/>
        <rFont val="Calibri"/>
        <family val="2"/>
        <scheme val="minor"/>
      </rPr>
      <t xml:space="preserve"> =</t>
    </r>
  </si>
  <si>
    <r>
      <t>H</t>
    </r>
    <r>
      <rPr>
        <vertAlign val="subscript"/>
        <sz val="11"/>
        <color rgb="FFFF0000"/>
        <rFont val="Calibri"/>
        <family val="2"/>
        <scheme val="minor"/>
      </rPr>
      <t>0</t>
    </r>
    <r>
      <rPr>
        <sz val="11"/>
        <color rgb="FFFF0000"/>
        <rFont val="Calibri"/>
        <family val="2"/>
        <scheme val="minor"/>
      </rPr>
      <t xml:space="preserve">:  </t>
    </r>
    <r>
      <rPr>
        <sz val="11"/>
        <color rgb="FFFF0000"/>
        <rFont val="Calibri"/>
        <family val="2"/>
      </rPr>
      <t>µ</t>
    </r>
    <r>
      <rPr>
        <vertAlign val="subscript"/>
        <sz val="11"/>
        <color rgb="FFFF0000"/>
        <rFont val="Calibri"/>
        <family val="2"/>
        <scheme val="minor"/>
      </rPr>
      <t>1</t>
    </r>
    <r>
      <rPr>
        <sz val="11"/>
        <color rgb="FFFF0000"/>
        <rFont val="Calibri"/>
        <family val="2"/>
        <scheme val="minor"/>
      </rPr>
      <t xml:space="preserve"> - </t>
    </r>
    <r>
      <rPr>
        <sz val="11"/>
        <color rgb="FFFF0000"/>
        <rFont val="Calibri"/>
        <family val="2"/>
      </rPr>
      <t>µ</t>
    </r>
    <r>
      <rPr>
        <vertAlign val="subscript"/>
        <sz val="11"/>
        <color rgb="FFFF0000"/>
        <rFont val="Calibri"/>
        <family val="2"/>
        <scheme val="minor"/>
      </rPr>
      <t>2</t>
    </r>
    <r>
      <rPr>
        <sz val="11"/>
        <color rgb="FFFF0000"/>
        <rFont val="Calibri"/>
        <family val="2"/>
        <scheme val="minor"/>
      </rPr>
      <t xml:space="preserve">  </t>
    </r>
    <r>
      <rPr>
        <sz val="11"/>
        <color rgb="FFFF0000"/>
        <rFont val="Calibri"/>
        <family val="2"/>
      </rPr>
      <t>≤</t>
    </r>
    <r>
      <rPr>
        <sz val="11"/>
        <color rgb="FFFF0000"/>
        <rFont val="Calibri"/>
        <family val="2"/>
        <scheme val="minor"/>
      </rPr>
      <t xml:space="preserve"> or </t>
    </r>
    <r>
      <rPr>
        <sz val="11"/>
        <color rgb="FFFF0000"/>
        <rFont val="Calibri"/>
        <family val="2"/>
      </rPr>
      <t>≥</t>
    </r>
  </si>
  <si>
    <t>alpha, α =</t>
  </si>
  <si>
    <t>Given info:</t>
  </si>
  <si>
    <t>From Sample #1</t>
  </si>
  <si>
    <t>From Sample #2</t>
  </si>
  <si>
    <t>σ =</t>
  </si>
  <si>
    <t>Pooled populations variance</t>
  </si>
  <si>
    <t>Pooled population  variance</t>
  </si>
  <si>
    <t>Right Tail</t>
  </si>
  <si>
    <t>Left Tail</t>
  </si>
  <si>
    <t>Two small Independent Samples -Two-tailed</t>
  </si>
  <si>
    <t xml:space="preserve">Two small Independent Samples -One-tailed </t>
  </si>
  <si>
    <t>Means Comparison -sigma unknown</t>
  </si>
  <si>
    <t>Pooled samples variance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</si>
</sst>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0"/>
      <name val="Arial"/>
    </font>
    <font>
      <sz val="10"/>
      <name val="Arial"/>
      <family val="2"/>
    </font>
    <font>
      <b/>
      <sz val="10"/>
      <name val="Arial"/>
      <family val="2"/>
    </font>
    <font>
      <sz val="8"/>
      <name val="Arial"/>
      <family val="2"/>
    </font>
    <font>
      <sz val="10"/>
      <color indexed="10"/>
      <name val="Arial"/>
      <family val="2"/>
    </font>
    <font>
      <sz val="10"/>
      <color indexed="10"/>
      <name val="Tiger"/>
      <family val="1"/>
    </font>
    <font>
      <sz val="10"/>
      <color rgb="FFFF0000"/>
      <name val="Arial"/>
      <family val="2"/>
    </font>
    <font>
      <b/>
      <sz val="20"/>
      <name val="Arial"/>
      <family val="2"/>
    </font>
    <font>
      <vertAlign val="superscript"/>
      <sz val="10"/>
      <name val="Arial"/>
      <family val="2"/>
    </font>
    <font>
      <sz val="10"/>
      <name val="Tiger"/>
      <family val="1"/>
    </font>
    <font>
      <vertAlign val="superscript"/>
      <sz val="10"/>
      <name val="Tiger"/>
      <family val="1"/>
    </font>
    <font>
      <sz val="11"/>
      <color rgb="FFFF0000"/>
      <name val="Calibri"/>
      <family val="2"/>
      <scheme val="minor"/>
    </font>
    <font>
      <b/>
      <sz val="12"/>
      <name val="Arial"/>
      <family val="2"/>
    </font>
    <font>
      <vertAlign val="subscript"/>
      <sz val="11"/>
      <color rgb="FFFF0000"/>
      <name val="Calibri"/>
      <family val="2"/>
      <scheme val="minor"/>
    </font>
    <font>
      <sz val="11"/>
      <color rgb="FFFF0000"/>
      <name val="Calibri"/>
      <family val="2"/>
    </font>
  </fonts>
  <fills count="3">
    <fill>
      <patternFill patternType="none"/>
    </fill>
    <fill>
      <patternFill patternType="gray125"/>
    </fill>
    <fill>
      <patternFill patternType="solid">
        <fgColor theme="0" tint="-0.14999847407452621"/>
        <bgColor indexed="64"/>
      </patternFill>
    </fill>
  </fills>
  <borders count="12">
    <border>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s>
  <cellStyleXfs count="2">
    <xf numFmtId="0" fontId="0" fillId="0" borderId="0"/>
    <xf numFmtId="0" fontId="1" fillId="0" borderId="0"/>
  </cellStyleXfs>
  <cellXfs count="43">
    <xf numFmtId="0" fontId="0" fillId="0" borderId="0" xfId="0"/>
    <xf numFmtId="0" fontId="1" fillId="0" borderId="0" xfId="1"/>
    <xf numFmtId="0" fontId="2" fillId="2" borderId="6" xfId="1" applyFont="1" applyFill="1" applyBorder="1"/>
    <xf numFmtId="0" fontId="1" fillId="2" borderId="7" xfId="1" applyFill="1" applyBorder="1"/>
    <xf numFmtId="0" fontId="1" fillId="2" borderId="8" xfId="1" applyFill="1" applyBorder="1"/>
    <xf numFmtId="0" fontId="4" fillId="0" borderId="4" xfId="1" applyFont="1" applyBorder="1" applyAlignment="1">
      <alignment horizontal="left"/>
    </xf>
    <xf numFmtId="0" fontId="1" fillId="0" borderId="0" xfId="1" applyBorder="1"/>
    <xf numFmtId="0" fontId="1" fillId="0" borderId="1" xfId="1" applyBorder="1"/>
    <xf numFmtId="0" fontId="4" fillId="0" borderId="4" xfId="1" applyFont="1" applyBorder="1" applyAlignment="1">
      <alignment horizontal="right"/>
    </xf>
    <xf numFmtId="0" fontId="1" fillId="0" borderId="4" xfId="1" applyBorder="1"/>
    <xf numFmtId="0" fontId="1" fillId="0" borderId="4" xfId="1" applyBorder="1" applyAlignment="1">
      <alignment horizontal="right"/>
    </xf>
    <xf numFmtId="0" fontId="1" fillId="0" borderId="0" xfId="1" applyBorder="1" applyAlignment="1">
      <alignment horizontal="center"/>
    </xf>
    <xf numFmtId="0" fontId="1" fillId="0" borderId="5" xfId="1" applyBorder="1" applyAlignment="1">
      <alignment horizontal="right"/>
    </xf>
    <xf numFmtId="0" fontId="1" fillId="0" borderId="2" xfId="1" applyBorder="1"/>
    <xf numFmtId="0" fontId="1" fillId="0" borderId="3" xfId="1" applyBorder="1"/>
    <xf numFmtId="0" fontId="4" fillId="0" borderId="4" xfId="1" applyFont="1" applyBorder="1"/>
    <xf numFmtId="0" fontId="1" fillId="0" borderId="4" xfId="1" applyFont="1" applyBorder="1" applyAlignment="1">
      <alignment horizontal="right"/>
    </xf>
    <xf numFmtId="0" fontId="6" fillId="0" borderId="4" xfId="1" applyFont="1" applyBorder="1" applyAlignment="1">
      <alignment horizontal="right"/>
    </xf>
    <xf numFmtId="0" fontId="5" fillId="0" borderId="4" xfId="1" applyFont="1" applyBorder="1" applyAlignment="1">
      <alignment horizontal="right"/>
    </xf>
    <xf numFmtId="0" fontId="9" fillId="0" borderId="4" xfId="1" applyFont="1" applyBorder="1" applyAlignment="1">
      <alignment horizontal="right"/>
    </xf>
    <xf numFmtId="0" fontId="4" fillId="0" borderId="0" xfId="1" applyFont="1" applyAlignment="1">
      <alignment wrapText="1"/>
    </xf>
    <xf numFmtId="0" fontId="7" fillId="0" borderId="0" xfId="1" applyFont="1"/>
    <xf numFmtId="0" fontId="12" fillId="0" borderId="0" xfId="1" applyFont="1"/>
    <xf numFmtId="0" fontId="0" fillId="2" borderId="7" xfId="0" applyFill="1" applyBorder="1" applyAlignment="1">
      <alignment horizontal="center"/>
    </xf>
    <xf numFmtId="0" fontId="0" fillId="2" borderId="8" xfId="0" applyFill="1" applyBorder="1" applyAlignment="1">
      <alignment horizontal="center"/>
    </xf>
    <xf numFmtId="0" fontId="2" fillId="2" borderId="9" xfId="1" applyFont="1" applyFill="1" applyBorder="1"/>
    <xf numFmtId="0" fontId="0" fillId="2" borderId="10" xfId="0" applyFill="1" applyBorder="1" applyAlignment="1">
      <alignment horizontal="center"/>
    </xf>
    <xf numFmtId="0" fontId="0" fillId="2" borderId="11" xfId="0" applyFill="1" applyBorder="1" applyAlignment="1">
      <alignment horizontal="center"/>
    </xf>
    <xf numFmtId="0" fontId="11" fillId="0" borderId="4" xfId="0" applyFont="1" applyBorder="1" applyAlignment="1">
      <alignment horizontal="right"/>
    </xf>
    <xf numFmtId="0" fontId="0" fillId="0" borderId="0" xfId="0" applyBorder="1" applyAlignment="1">
      <alignment horizontal="center" wrapText="1"/>
    </xf>
    <xf numFmtId="0" fontId="0" fillId="0" borderId="0" xfId="0" applyBorder="1" applyAlignment="1">
      <alignment horizontal="center"/>
    </xf>
    <xf numFmtId="0" fontId="0" fillId="0" borderId="1" xfId="0" applyBorder="1" applyAlignment="1">
      <alignment horizontal="center" wrapText="1"/>
    </xf>
    <xf numFmtId="0" fontId="4" fillId="0" borderId="4" xfId="0" applyFont="1" applyBorder="1" applyAlignment="1">
      <alignment horizontal="right"/>
    </xf>
    <xf numFmtId="0" fontId="0" fillId="0" borderId="0" xfId="0" applyBorder="1" applyAlignment="1" applyProtection="1">
      <alignment horizontal="center"/>
      <protection locked="0"/>
    </xf>
    <xf numFmtId="0" fontId="0" fillId="0" borderId="1" xfId="0" applyBorder="1" applyAlignment="1" applyProtection="1">
      <alignment horizontal="center"/>
      <protection locked="0"/>
    </xf>
    <xf numFmtId="0" fontId="0" fillId="0" borderId="4" xfId="0" applyBorder="1"/>
    <xf numFmtId="0" fontId="1" fillId="0" borderId="4" xfId="0" applyFont="1" applyBorder="1" applyAlignment="1">
      <alignment horizontal="right"/>
    </xf>
    <xf numFmtId="0" fontId="0" fillId="0" borderId="1" xfId="0" applyBorder="1" applyAlignment="1">
      <alignment horizontal="center"/>
    </xf>
    <xf numFmtId="0" fontId="0" fillId="0" borderId="4" xfId="0" applyBorder="1" applyAlignment="1">
      <alignment horizontal="right"/>
    </xf>
    <xf numFmtId="0" fontId="0" fillId="0" borderId="5" xfId="0" applyBorder="1" applyAlignment="1">
      <alignment horizontal="right"/>
    </xf>
    <xf numFmtId="0" fontId="0" fillId="0" borderId="2" xfId="0" applyBorder="1" applyAlignment="1">
      <alignment horizontal="center"/>
    </xf>
    <xf numFmtId="0" fontId="0" fillId="0" borderId="3" xfId="0" applyBorder="1" applyAlignment="1">
      <alignment horizontal="center"/>
    </xf>
    <xf numFmtId="0" fontId="1" fillId="0" borderId="0" xfId="1" quotePrefix="1"/>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6"/>
  <sheetViews>
    <sheetView tabSelected="1" workbookViewId="0">
      <selection sqref="A1:O1"/>
    </sheetView>
  </sheetViews>
  <sheetFormatPr defaultRowHeight="12.75" x14ac:dyDescent="0.2"/>
  <cols>
    <col min="2" max="2" width="21.7109375" customWidth="1"/>
    <col min="4" max="4" width="3.85546875" customWidth="1"/>
    <col min="7" max="7" width="20.85546875" customWidth="1"/>
    <col min="9" max="9" width="2.42578125" customWidth="1"/>
  </cols>
  <sheetData>
    <row r="1" spans="1:15" ht="26.25" x14ac:dyDescent="0.4">
      <c r="A1" s="21" t="s">
        <v>24</v>
      </c>
      <c r="B1" s="21"/>
      <c r="C1" s="21"/>
      <c r="D1" s="21"/>
      <c r="E1" s="21"/>
      <c r="F1" s="21"/>
      <c r="G1" s="21"/>
      <c r="H1" s="21"/>
      <c r="I1" s="21"/>
      <c r="J1" s="21"/>
      <c r="K1" s="21"/>
      <c r="L1" s="21"/>
      <c r="M1" s="21"/>
      <c r="N1" s="21"/>
      <c r="O1" s="21"/>
    </row>
    <row r="2" spans="1:15" x14ac:dyDescent="0.2">
      <c r="A2" s="1"/>
      <c r="B2" s="1"/>
      <c r="C2" s="1"/>
      <c r="D2" s="1"/>
      <c r="E2" s="1"/>
      <c r="F2" s="1"/>
      <c r="G2" s="1"/>
      <c r="H2" s="1"/>
      <c r="I2" s="1"/>
      <c r="J2" s="1"/>
      <c r="K2" s="1"/>
      <c r="L2" s="1"/>
      <c r="M2" s="1"/>
      <c r="N2" s="1"/>
      <c r="O2" s="1"/>
    </row>
    <row r="3" spans="1:15" ht="12.75" customHeight="1" x14ac:dyDescent="0.2">
      <c r="A3" s="1"/>
      <c r="B3" s="20" t="s">
        <v>25</v>
      </c>
      <c r="C3" s="20"/>
      <c r="D3" s="20"/>
      <c r="E3" s="20"/>
      <c r="F3" s="20"/>
      <c r="G3" s="20"/>
      <c r="H3" s="20"/>
      <c r="I3" s="20"/>
      <c r="J3" s="20"/>
      <c r="K3" s="20"/>
      <c r="L3" s="1"/>
      <c r="M3" s="1"/>
      <c r="N3" s="1"/>
      <c r="O3" s="1"/>
    </row>
    <row r="4" spans="1:15" ht="12.75" customHeight="1" x14ac:dyDescent="0.2">
      <c r="A4" s="1"/>
      <c r="B4" s="20"/>
      <c r="C4" s="20"/>
      <c r="D4" s="20"/>
      <c r="E4" s="20"/>
      <c r="F4" s="20"/>
      <c r="G4" s="20"/>
      <c r="H4" s="20"/>
      <c r="I4" s="20"/>
      <c r="J4" s="20"/>
      <c r="K4" s="20"/>
      <c r="L4" s="1"/>
      <c r="M4" s="1"/>
      <c r="N4" s="1"/>
      <c r="O4" s="1"/>
    </row>
    <row r="5" spans="1:15" x14ac:dyDescent="0.2">
      <c r="A5" s="1"/>
      <c r="B5" s="20"/>
      <c r="C5" s="20"/>
      <c r="D5" s="20"/>
      <c r="E5" s="20"/>
      <c r="F5" s="20"/>
      <c r="G5" s="20"/>
      <c r="H5" s="20"/>
      <c r="I5" s="20"/>
      <c r="J5" s="20"/>
      <c r="K5" s="20"/>
      <c r="L5" s="1"/>
      <c r="M5" s="1"/>
      <c r="N5" s="1"/>
      <c r="O5" s="1"/>
    </row>
    <row r="6" spans="1:15" x14ac:dyDescent="0.2">
      <c r="A6" s="1"/>
      <c r="B6" s="20"/>
      <c r="C6" s="20"/>
      <c r="D6" s="20"/>
      <c r="E6" s="20"/>
      <c r="F6" s="20"/>
      <c r="G6" s="20"/>
      <c r="H6" s="20"/>
      <c r="I6" s="20"/>
      <c r="J6" s="20"/>
      <c r="K6" s="20"/>
      <c r="L6" s="1"/>
      <c r="M6" s="1"/>
      <c r="N6" s="1"/>
      <c r="O6" s="1"/>
    </row>
    <row r="7" spans="1:15" x14ac:dyDescent="0.2">
      <c r="A7" s="1"/>
      <c r="B7" s="20"/>
      <c r="C7" s="20"/>
      <c r="D7" s="20"/>
      <c r="E7" s="20"/>
      <c r="F7" s="20"/>
      <c r="G7" s="20"/>
      <c r="H7" s="20"/>
      <c r="I7" s="20"/>
      <c r="J7" s="20"/>
      <c r="K7" s="20"/>
      <c r="L7" s="1"/>
      <c r="M7" s="1"/>
      <c r="N7" s="1"/>
      <c r="O7" s="1"/>
    </row>
    <row r="8" spans="1:15" ht="12.75" customHeight="1" x14ac:dyDescent="0.2">
      <c r="A8" s="1"/>
      <c r="B8" s="20"/>
      <c r="C8" s="20"/>
      <c r="D8" s="20"/>
      <c r="E8" s="20"/>
      <c r="F8" s="20"/>
      <c r="G8" s="20"/>
      <c r="H8" s="20"/>
      <c r="I8" s="20"/>
      <c r="J8" s="20"/>
      <c r="K8" s="20"/>
      <c r="L8" s="1"/>
      <c r="M8" s="1"/>
      <c r="N8" s="1"/>
      <c r="O8" s="1"/>
    </row>
    <row r="9" spans="1:15" x14ac:dyDescent="0.2">
      <c r="A9" s="1"/>
      <c r="B9" s="1"/>
      <c r="C9" s="1"/>
      <c r="D9" s="1"/>
      <c r="E9" s="1"/>
      <c r="F9" s="1"/>
      <c r="G9" s="1"/>
      <c r="H9" s="1"/>
      <c r="I9" s="1"/>
      <c r="J9" s="1"/>
      <c r="K9" s="1"/>
      <c r="L9" s="1"/>
      <c r="M9" s="1"/>
      <c r="N9" s="1"/>
      <c r="O9" s="1"/>
    </row>
    <row r="10" spans="1:15" ht="13.5" thickBot="1" x14ac:dyDescent="0.25">
      <c r="A10" s="1"/>
      <c r="B10" s="1"/>
      <c r="C10" s="1"/>
      <c r="D10" s="1"/>
      <c r="E10" s="1"/>
      <c r="F10" s="1"/>
      <c r="G10" s="1"/>
      <c r="H10" s="1"/>
      <c r="I10" s="1"/>
      <c r="J10" s="1"/>
      <c r="K10" s="1"/>
      <c r="L10" s="1"/>
      <c r="M10" s="1"/>
      <c r="N10" s="1"/>
      <c r="O10" s="1"/>
    </row>
    <row r="11" spans="1:15" x14ac:dyDescent="0.2">
      <c r="A11" s="1"/>
      <c r="B11" s="2" t="s">
        <v>5</v>
      </c>
      <c r="C11" s="3"/>
      <c r="D11" s="3"/>
      <c r="E11" s="4"/>
      <c r="F11" s="1"/>
      <c r="G11" s="2" t="s">
        <v>7</v>
      </c>
      <c r="H11" s="3"/>
      <c r="I11" s="3"/>
      <c r="J11" s="4"/>
      <c r="K11" s="1"/>
      <c r="L11" s="1"/>
      <c r="M11" s="1"/>
      <c r="N11" s="1"/>
      <c r="O11" s="1"/>
    </row>
    <row r="12" spans="1:15" x14ac:dyDescent="0.2">
      <c r="A12" s="1"/>
      <c r="B12" s="5" t="s">
        <v>0</v>
      </c>
      <c r="C12" s="6">
        <v>0.05</v>
      </c>
      <c r="D12" s="6"/>
      <c r="E12" s="7"/>
      <c r="F12" s="1"/>
      <c r="G12" s="5" t="s">
        <v>0</v>
      </c>
      <c r="H12" s="6">
        <v>0.05</v>
      </c>
      <c r="I12" s="6"/>
      <c r="J12" s="7"/>
      <c r="K12" s="1"/>
      <c r="L12" s="1"/>
      <c r="M12" s="1"/>
      <c r="N12" s="1"/>
      <c r="O12" s="1"/>
    </row>
    <row r="13" spans="1:15" x14ac:dyDescent="0.2">
      <c r="A13" s="1"/>
      <c r="B13" s="8" t="s">
        <v>19</v>
      </c>
      <c r="C13" s="6">
        <v>24.85</v>
      </c>
      <c r="D13" s="6"/>
      <c r="E13" s="7"/>
      <c r="F13" s="1"/>
      <c r="G13" s="8" t="s">
        <v>19</v>
      </c>
      <c r="H13" s="6">
        <v>24.85</v>
      </c>
      <c r="I13" s="6"/>
      <c r="J13" s="7"/>
      <c r="K13" s="1"/>
      <c r="L13" s="1"/>
      <c r="M13" s="1"/>
      <c r="N13" s="1"/>
      <c r="O13" s="1"/>
    </row>
    <row r="14" spans="1:15" x14ac:dyDescent="0.2">
      <c r="A14" s="1"/>
      <c r="B14" s="8" t="s">
        <v>21</v>
      </c>
      <c r="C14" s="6">
        <v>24</v>
      </c>
      <c r="D14" s="6"/>
      <c r="E14" s="7"/>
      <c r="F14" s="1"/>
      <c r="G14" s="8" t="s">
        <v>21</v>
      </c>
      <c r="H14" s="6">
        <v>24</v>
      </c>
      <c r="I14" s="6"/>
      <c r="J14" s="7"/>
      <c r="K14" s="1"/>
      <c r="L14" s="1"/>
      <c r="M14" s="1"/>
      <c r="N14" s="1"/>
      <c r="O14" s="1"/>
    </row>
    <row r="15" spans="1:15" x14ac:dyDescent="0.2">
      <c r="A15" s="1"/>
      <c r="B15" s="8" t="s">
        <v>20</v>
      </c>
      <c r="C15" s="6">
        <v>2</v>
      </c>
      <c r="D15" s="6"/>
      <c r="E15" s="7"/>
      <c r="F15" s="1"/>
      <c r="G15" s="8" t="s">
        <v>20</v>
      </c>
      <c r="H15" s="6">
        <v>2</v>
      </c>
      <c r="I15" s="6"/>
      <c r="J15" s="7"/>
      <c r="K15" s="1"/>
      <c r="L15" s="1"/>
      <c r="M15" s="1"/>
      <c r="N15" s="1"/>
      <c r="O15" s="1"/>
    </row>
    <row r="16" spans="1:15" x14ac:dyDescent="0.2">
      <c r="A16" s="1"/>
      <c r="B16" s="8" t="s">
        <v>13</v>
      </c>
      <c r="C16" s="6">
        <v>25</v>
      </c>
      <c r="D16" s="6"/>
      <c r="E16" s="7"/>
      <c r="F16" s="1"/>
      <c r="G16" s="8" t="s">
        <v>13</v>
      </c>
      <c r="H16" s="6">
        <v>25</v>
      </c>
      <c r="I16" s="6"/>
      <c r="J16" s="7"/>
      <c r="K16" s="1"/>
      <c r="L16" s="1"/>
      <c r="M16" s="1"/>
      <c r="N16" s="1"/>
      <c r="O16" s="1"/>
    </row>
    <row r="17" spans="1:15" x14ac:dyDescent="0.2">
      <c r="A17" s="1"/>
      <c r="B17" s="9"/>
      <c r="C17" s="6"/>
      <c r="D17" s="6"/>
      <c r="E17" s="7"/>
      <c r="F17" s="1"/>
      <c r="G17" s="9"/>
      <c r="H17" s="6" t="s">
        <v>10</v>
      </c>
      <c r="I17" s="6"/>
      <c r="J17" s="7" t="s">
        <v>9</v>
      </c>
      <c r="K17" s="1"/>
      <c r="L17" s="1"/>
      <c r="M17" s="1"/>
      <c r="N17" s="1"/>
      <c r="O17" s="1"/>
    </row>
    <row r="18" spans="1:15" x14ac:dyDescent="0.2">
      <c r="A18" s="1"/>
      <c r="B18" s="10" t="s">
        <v>16</v>
      </c>
      <c r="C18" s="6">
        <f>_xlfn.NORM.S.INV(C12/2)</f>
        <v>-1.9599639845400538</v>
      </c>
      <c r="D18" s="11" t="s">
        <v>4</v>
      </c>
      <c r="E18" s="7">
        <f>-C18</f>
        <v>1.9599639845400538</v>
      </c>
      <c r="F18" s="1"/>
      <c r="G18" s="10" t="s">
        <v>18</v>
      </c>
      <c r="H18" s="6">
        <f>_xlfn.NORM.S.INV(H12)</f>
        <v>-1.6448536269514726</v>
      </c>
      <c r="I18" s="11" t="s">
        <v>3</v>
      </c>
      <c r="J18" s="7">
        <f>-H18</f>
        <v>1.6448536269514726</v>
      </c>
      <c r="K18" s="1"/>
      <c r="L18" s="1"/>
      <c r="M18" s="1"/>
      <c r="N18" s="1"/>
      <c r="O18" s="1"/>
    </row>
    <row r="19" spans="1:15" x14ac:dyDescent="0.2">
      <c r="A19" s="1"/>
      <c r="B19" s="10" t="s">
        <v>17</v>
      </c>
      <c r="C19" s="6">
        <f>(C13-C14)/(C15/SQRT(C16))</f>
        <v>2.1250000000000036</v>
      </c>
      <c r="D19" s="6"/>
      <c r="E19" s="7"/>
      <c r="F19" s="1"/>
      <c r="G19" s="10" t="s">
        <v>17</v>
      </c>
      <c r="H19" s="6">
        <f>(H13-H14)/(H15/SQRT(H16))</f>
        <v>2.1250000000000036</v>
      </c>
      <c r="I19" s="6"/>
      <c r="J19" s="7"/>
      <c r="K19" s="1"/>
      <c r="L19" s="1"/>
      <c r="M19" s="1"/>
      <c r="N19" s="1"/>
      <c r="O19" s="1"/>
    </row>
    <row r="20" spans="1:15" ht="13.5" thickBot="1" x14ac:dyDescent="0.25">
      <c r="A20" s="1"/>
      <c r="B20" s="12" t="s">
        <v>23</v>
      </c>
      <c r="C20" s="13">
        <f>IF(C19&gt;0,2*(1-_xlfn.NORM.S.DIST(C19,TRUE)),2*_xlfn.NORM.S.DIST(C19,TRUE))</f>
        <v>3.358661289689735E-2</v>
      </c>
      <c r="D20" s="13"/>
      <c r="E20" s="14"/>
      <c r="F20" s="1"/>
      <c r="G20" s="12" t="s">
        <v>23</v>
      </c>
      <c r="H20" s="13">
        <f>IF(H19&gt;0,(1-_xlfn.NORM.S.DIST(H19,TRUE)),_xlfn.NORM.S.DIST(H19,TRUE))</f>
        <v>1.6793306448448675E-2</v>
      </c>
      <c r="I20" s="13"/>
      <c r="J20" s="14"/>
      <c r="K20" s="1"/>
      <c r="L20" s="1"/>
      <c r="M20" s="1"/>
      <c r="N20" s="1"/>
      <c r="O20" s="1"/>
    </row>
    <row r="21" spans="1:15" ht="13.5" thickBot="1" x14ac:dyDescent="0.25">
      <c r="A21" s="1"/>
      <c r="B21" s="6"/>
      <c r="C21" s="6"/>
      <c r="D21" s="6"/>
      <c r="E21" s="6"/>
      <c r="F21" s="1"/>
      <c r="G21" s="1"/>
      <c r="H21" s="1"/>
      <c r="I21" s="1"/>
      <c r="J21" s="1"/>
      <c r="K21" s="1"/>
      <c r="L21" s="1"/>
      <c r="M21" s="1"/>
      <c r="N21" s="1"/>
      <c r="O21" s="1"/>
    </row>
    <row r="22" spans="1:15" x14ac:dyDescent="0.2">
      <c r="A22" s="1"/>
      <c r="B22" s="2" t="s">
        <v>6</v>
      </c>
      <c r="C22" s="3"/>
      <c r="D22" s="3"/>
      <c r="E22" s="4"/>
      <c r="F22" s="1"/>
      <c r="G22" s="2" t="s">
        <v>8</v>
      </c>
      <c r="H22" s="3"/>
      <c r="I22" s="3"/>
      <c r="J22" s="4"/>
      <c r="K22" s="1"/>
      <c r="L22" s="1"/>
      <c r="M22" s="1"/>
      <c r="N22" s="1"/>
      <c r="O22" s="1"/>
    </row>
    <row r="23" spans="1:15" x14ac:dyDescent="0.2">
      <c r="A23" s="1"/>
      <c r="B23" s="5" t="s">
        <v>0</v>
      </c>
      <c r="C23" s="6">
        <v>0.05</v>
      </c>
      <c r="D23" s="6"/>
      <c r="E23" s="7"/>
      <c r="F23" s="1"/>
      <c r="G23" s="5" t="s">
        <v>0</v>
      </c>
      <c r="H23" s="6">
        <v>0.05</v>
      </c>
      <c r="I23" s="6"/>
      <c r="J23" s="7"/>
      <c r="K23" s="1"/>
      <c r="L23" s="1"/>
      <c r="M23" s="1"/>
      <c r="N23" s="1"/>
      <c r="O23" s="1"/>
    </row>
    <row r="24" spans="1:15" x14ac:dyDescent="0.2">
      <c r="A24" s="1"/>
      <c r="B24" s="8" t="s">
        <v>19</v>
      </c>
      <c r="C24" s="6">
        <v>110</v>
      </c>
      <c r="D24" s="6"/>
      <c r="E24" s="7"/>
      <c r="F24" s="1"/>
      <c r="G24" s="8" t="s">
        <v>19</v>
      </c>
      <c r="H24" s="6">
        <v>110</v>
      </c>
      <c r="I24" s="6"/>
      <c r="J24" s="7"/>
      <c r="K24" s="1"/>
      <c r="L24" s="1"/>
      <c r="M24" s="1"/>
      <c r="N24" s="1"/>
      <c r="O24" s="1"/>
    </row>
    <row r="25" spans="1:15" x14ac:dyDescent="0.2">
      <c r="A25" s="1"/>
      <c r="B25" s="8" t="s">
        <v>21</v>
      </c>
      <c r="C25" s="6">
        <v>118</v>
      </c>
      <c r="D25" s="6"/>
      <c r="E25" s="7"/>
      <c r="F25" s="1"/>
      <c r="G25" s="8" t="s">
        <v>21</v>
      </c>
      <c r="H25" s="6">
        <v>118</v>
      </c>
      <c r="I25" s="6"/>
      <c r="J25" s="7"/>
      <c r="K25" s="1"/>
      <c r="L25" s="1"/>
      <c r="M25" s="1"/>
      <c r="N25" s="1"/>
      <c r="O25" s="1"/>
    </row>
    <row r="26" spans="1:15" x14ac:dyDescent="0.2">
      <c r="A26" s="1"/>
      <c r="B26" s="8" t="s">
        <v>22</v>
      </c>
      <c r="C26" s="6">
        <v>12</v>
      </c>
      <c r="D26" s="6"/>
      <c r="E26" s="7"/>
      <c r="F26" s="1"/>
      <c r="G26" s="8" t="s">
        <v>22</v>
      </c>
      <c r="H26" s="6">
        <v>12</v>
      </c>
      <c r="I26" s="6"/>
      <c r="J26" s="7"/>
      <c r="K26" s="1"/>
      <c r="L26" s="1"/>
      <c r="M26" s="1"/>
      <c r="N26" s="1"/>
      <c r="O26" s="1"/>
    </row>
    <row r="27" spans="1:15" x14ac:dyDescent="0.2">
      <c r="A27" s="1"/>
      <c r="B27" s="8" t="s">
        <v>13</v>
      </c>
      <c r="C27" s="6">
        <v>20</v>
      </c>
      <c r="D27" s="6"/>
      <c r="E27" s="7"/>
      <c r="F27" s="1"/>
      <c r="G27" s="8" t="s">
        <v>13</v>
      </c>
      <c r="H27" s="6">
        <v>20</v>
      </c>
      <c r="I27" s="6"/>
      <c r="J27" s="7"/>
      <c r="K27" s="1"/>
      <c r="L27" s="1"/>
      <c r="M27" s="1"/>
      <c r="N27" s="1"/>
      <c r="O27" s="1"/>
    </row>
    <row r="28" spans="1:15" x14ac:dyDescent="0.2">
      <c r="A28" s="1"/>
      <c r="B28" s="9"/>
      <c r="C28" s="6"/>
      <c r="D28" s="6"/>
      <c r="E28" s="7"/>
      <c r="F28" s="1"/>
      <c r="G28" s="9"/>
      <c r="H28" s="6" t="s">
        <v>10</v>
      </c>
      <c r="I28" s="6"/>
      <c r="J28" s="7" t="s">
        <v>9</v>
      </c>
      <c r="K28" s="1"/>
      <c r="L28" s="1"/>
      <c r="M28" s="1"/>
      <c r="N28" s="1"/>
      <c r="O28" s="1"/>
    </row>
    <row r="29" spans="1:15" x14ac:dyDescent="0.2">
      <c r="A29" s="1"/>
      <c r="B29" s="10" t="s">
        <v>16</v>
      </c>
      <c r="C29" s="6">
        <f>_xlfn.T.INV(C23/2,C27-1)</f>
        <v>-2.0930240544083096</v>
      </c>
      <c r="D29" s="11" t="s">
        <v>4</v>
      </c>
      <c r="E29" s="7">
        <f>-C29</f>
        <v>2.0930240544083096</v>
      </c>
      <c r="F29" s="1"/>
      <c r="G29" s="10" t="s">
        <v>18</v>
      </c>
      <c r="H29" s="6">
        <f>_xlfn.T.INV(H23,H27-1)</f>
        <v>-1.7291328115213698</v>
      </c>
      <c r="I29" s="11" t="s">
        <v>3</v>
      </c>
      <c r="J29" s="7">
        <f>-H29</f>
        <v>1.7291328115213698</v>
      </c>
      <c r="K29" s="1"/>
      <c r="L29" s="1"/>
      <c r="M29" s="1"/>
      <c r="N29" s="1"/>
      <c r="O29" s="1"/>
    </row>
    <row r="30" spans="1:15" x14ac:dyDescent="0.2">
      <c r="A30" s="1"/>
      <c r="B30" s="10" t="s">
        <v>17</v>
      </c>
      <c r="C30" s="6">
        <f>(C24-C25)/(C26/SQRT(C27))</f>
        <v>-2.9814239699997196</v>
      </c>
      <c r="D30" s="6"/>
      <c r="E30" s="7"/>
      <c r="F30" s="1"/>
      <c r="G30" s="10" t="s">
        <v>17</v>
      </c>
      <c r="H30" s="6">
        <f>(H24-H25)/(H26/SQRT(H27))</f>
        <v>-2.9814239699997196</v>
      </c>
      <c r="I30" s="6"/>
      <c r="J30" s="7"/>
      <c r="K30" s="1"/>
      <c r="L30" s="1"/>
      <c r="M30" s="1"/>
      <c r="N30" s="1"/>
      <c r="O30" s="1"/>
    </row>
    <row r="31" spans="1:15" ht="13.5" thickBot="1" x14ac:dyDescent="0.25">
      <c r="A31" s="1"/>
      <c r="B31" s="12" t="s">
        <v>23</v>
      </c>
      <c r="C31" s="13">
        <f>IF(C30&gt;0,_xlfn.T.DIST.2T(C30,C27-1),_xlfn.T.DIST.2T(-C30,C27-1))</f>
        <v>7.670613445788582E-3</v>
      </c>
      <c r="D31" s="13"/>
      <c r="E31" s="14"/>
      <c r="F31" s="1"/>
      <c r="G31" s="12" t="s">
        <v>23</v>
      </c>
      <c r="H31" s="13">
        <f>IF(H30&gt;0,_xlfn.T.DIST.RT(H30,H27-1),_xlfn.T.DIST(H30,H27-1,TRUE))</f>
        <v>3.835306722894291E-3</v>
      </c>
      <c r="I31" s="13"/>
      <c r="J31" s="14"/>
      <c r="K31" s="1"/>
      <c r="L31" s="1"/>
      <c r="M31" s="1"/>
      <c r="N31" s="1"/>
      <c r="O31" s="1"/>
    </row>
    <row r="32" spans="1:15" x14ac:dyDescent="0.2">
      <c r="A32" s="1"/>
      <c r="B32" s="1"/>
      <c r="C32" s="1"/>
      <c r="D32" s="1"/>
      <c r="E32" s="1"/>
      <c r="F32" s="1"/>
      <c r="G32" s="1"/>
      <c r="H32" s="1"/>
      <c r="I32" s="1"/>
      <c r="J32" s="1"/>
      <c r="K32" s="1"/>
      <c r="L32" s="1"/>
      <c r="M32" s="1"/>
      <c r="N32" s="1"/>
      <c r="O32" s="1"/>
    </row>
    <row r="33" spans="1:15" ht="13.5" thickBot="1" x14ac:dyDescent="0.25">
      <c r="A33" s="1"/>
      <c r="B33" s="1"/>
      <c r="C33" s="1"/>
      <c r="D33" s="1"/>
      <c r="E33" s="1"/>
      <c r="F33" s="1"/>
      <c r="G33" s="1"/>
      <c r="H33" s="1"/>
      <c r="I33" s="1"/>
      <c r="J33" s="1"/>
      <c r="K33" s="1"/>
      <c r="L33" s="1"/>
      <c r="M33" s="1"/>
      <c r="N33" s="1"/>
      <c r="O33" s="1"/>
    </row>
    <row r="34" spans="1:15" x14ac:dyDescent="0.2">
      <c r="A34" s="7"/>
      <c r="B34" s="2" t="s">
        <v>1</v>
      </c>
      <c r="C34" s="3"/>
      <c r="D34" s="3"/>
      <c r="E34" s="4"/>
      <c r="F34" s="1"/>
      <c r="G34" s="2" t="s">
        <v>2</v>
      </c>
      <c r="H34" s="3"/>
      <c r="I34" s="3"/>
      <c r="J34" s="4"/>
      <c r="K34" s="1"/>
      <c r="L34" s="1"/>
      <c r="M34" s="1"/>
      <c r="N34" s="1"/>
      <c r="O34" s="1"/>
    </row>
    <row r="35" spans="1:15" x14ac:dyDescent="0.2">
      <c r="A35" s="7"/>
      <c r="B35" s="5" t="s">
        <v>0</v>
      </c>
      <c r="C35" s="6">
        <v>0.01</v>
      </c>
      <c r="D35" s="6"/>
      <c r="E35" s="7"/>
      <c r="F35" s="1"/>
      <c r="G35" s="5" t="s">
        <v>0</v>
      </c>
      <c r="H35" s="6">
        <v>0.01</v>
      </c>
      <c r="I35" s="6"/>
      <c r="J35" s="7"/>
      <c r="K35" s="1"/>
      <c r="L35" s="1"/>
      <c r="M35" s="1"/>
      <c r="N35" s="1"/>
      <c r="O35" s="1"/>
    </row>
    <row r="36" spans="1:15" x14ac:dyDescent="0.2">
      <c r="A36" s="1"/>
      <c r="B36" s="8" t="s">
        <v>11</v>
      </c>
      <c r="C36" s="6">
        <v>0.82</v>
      </c>
      <c r="D36" s="6"/>
      <c r="E36" s="7"/>
      <c r="F36" s="1"/>
      <c r="G36" s="8" t="s">
        <v>11</v>
      </c>
      <c r="H36" s="6">
        <v>0.82</v>
      </c>
      <c r="I36" s="6"/>
      <c r="J36" s="7"/>
      <c r="K36" s="1"/>
      <c r="L36" s="1"/>
      <c r="M36" s="1"/>
      <c r="N36" s="1"/>
      <c r="O36" s="1"/>
    </row>
    <row r="37" spans="1:15" x14ac:dyDescent="0.2">
      <c r="A37" s="1"/>
      <c r="B37" s="8" t="s">
        <v>12</v>
      </c>
      <c r="C37" s="6">
        <v>56</v>
      </c>
      <c r="D37" s="6"/>
      <c r="E37" s="7"/>
      <c r="F37" s="1"/>
      <c r="G37" s="8" t="s">
        <v>12</v>
      </c>
      <c r="H37" s="6">
        <v>56</v>
      </c>
      <c r="I37" s="6"/>
      <c r="J37" s="7"/>
      <c r="K37" s="1"/>
      <c r="L37" s="1"/>
      <c r="M37" s="1"/>
      <c r="N37" s="1"/>
      <c r="O37" s="1"/>
    </row>
    <row r="38" spans="1:15" x14ac:dyDescent="0.2">
      <c r="A38" s="1"/>
      <c r="B38" s="8" t="s">
        <v>13</v>
      </c>
      <c r="C38" s="6">
        <v>73</v>
      </c>
      <c r="D38" s="6"/>
      <c r="E38" s="7"/>
      <c r="F38" s="1"/>
      <c r="G38" s="8" t="s">
        <v>13</v>
      </c>
      <c r="H38" s="6">
        <v>73</v>
      </c>
      <c r="I38" s="6"/>
      <c r="J38" s="7"/>
      <c r="K38" s="1"/>
      <c r="L38" s="1"/>
      <c r="M38" s="1"/>
      <c r="N38" s="1"/>
      <c r="O38" s="1"/>
    </row>
    <row r="39" spans="1:15" x14ac:dyDescent="0.2">
      <c r="A39" s="1"/>
      <c r="B39" s="15"/>
      <c r="C39" s="6"/>
      <c r="D39" s="6"/>
      <c r="E39" s="7"/>
      <c r="F39" s="1"/>
      <c r="G39" s="15"/>
      <c r="H39" s="6"/>
      <c r="I39" s="6"/>
      <c r="J39" s="7"/>
      <c r="K39" s="1"/>
      <c r="L39" s="1"/>
      <c r="M39" s="1"/>
      <c r="N39" s="1"/>
      <c r="O39" s="1"/>
    </row>
    <row r="40" spans="1:15" x14ac:dyDescent="0.2">
      <c r="A40" s="1"/>
      <c r="B40" s="16" t="s">
        <v>14</v>
      </c>
      <c r="C40" s="6">
        <f>1-C36</f>
        <v>0.18000000000000005</v>
      </c>
      <c r="D40" s="6"/>
      <c r="E40" s="7"/>
      <c r="F40" s="1"/>
      <c r="G40" s="16" t="s">
        <v>14</v>
      </c>
      <c r="H40" s="6">
        <f>1-H36</f>
        <v>0.18000000000000005</v>
      </c>
      <c r="I40" s="6"/>
      <c r="J40" s="7"/>
      <c r="K40" s="1"/>
      <c r="L40" s="1"/>
      <c r="M40" s="1"/>
      <c r="N40" s="1"/>
      <c r="O40" s="1"/>
    </row>
    <row r="41" spans="1:15" x14ac:dyDescent="0.2">
      <c r="A41" s="1"/>
      <c r="B41" s="10" t="s">
        <v>15</v>
      </c>
      <c r="C41" s="6">
        <f>C37/C38</f>
        <v>0.76712328767123283</v>
      </c>
      <c r="D41" s="6"/>
      <c r="E41" s="7"/>
      <c r="F41" s="1"/>
      <c r="G41" s="10" t="s">
        <v>15</v>
      </c>
      <c r="H41" s="6">
        <f>H37/H38</f>
        <v>0.76712328767123283</v>
      </c>
      <c r="I41" s="6"/>
      <c r="J41" s="7"/>
      <c r="K41" s="1"/>
      <c r="L41" s="1"/>
      <c r="M41" s="1"/>
      <c r="N41" s="1"/>
      <c r="O41" s="1"/>
    </row>
    <row r="42" spans="1:15" x14ac:dyDescent="0.2">
      <c r="A42" s="1"/>
      <c r="B42" s="9"/>
      <c r="C42" s="6"/>
      <c r="D42" s="6"/>
      <c r="E42" s="7"/>
      <c r="F42" s="1"/>
      <c r="G42" s="9"/>
      <c r="H42" s="6" t="s">
        <v>10</v>
      </c>
      <c r="I42" s="6"/>
      <c r="J42" s="7" t="s">
        <v>9</v>
      </c>
      <c r="K42" s="1"/>
      <c r="L42" s="1"/>
      <c r="M42" s="1"/>
      <c r="N42" s="1"/>
      <c r="O42" s="1"/>
    </row>
    <row r="43" spans="1:15" x14ac:dyDescent="0.2">
      <c r="A43" s="1"/>
      <c r="B43" s="10" t="s">
        <v>16</v>
      </c>
      <c r="C43" s="6">
        <f>_xlfn.NORM.S.INV(C35/2)</f>
        <v>-2.5758293035488999</v>
      </c>
      <c r="D43" s="11" t="s">
        <v>4</v>
      </c>
      <c r="E43" s="7">
        <f>-C43</f>
        <v>2.5758293035488999</v>
      </c>
      <c r="F43" s="1"/>
      <c r="G43" s="10" t="s">
        <v>18</v>
      </c>
      <c r="H43" s="6">
        <f>_xlfn.NORM.S.INV(H35)</f>
        <v>-2.3263478740408408</v>
      </c>
      <c r="I43" s="11" t="s">
        <v>3</v>
      </c>
      <c r="J43" s="7">
        <f>-H43</f>
        <v>2.3263478740408408</v>
      </c>
      <c r="K43" s="1"/>
      <c r="L43" s="1"/>
      <c r="M43" s="1"/>
      <c r="N43" s="1"/>
      <c r="O43" s="1"/>
    </row>
    <row r="44" spans="1:15" x14ac:dyDescent="0.2">
      <c r="A44" s="1"/>
      <c r="B44" s="10" t="s">
        <v>17</v>
      </c>
      <c r="C44" s="6">
        <f>(C41-C36)/SQRT(C36*C40/C38)</f>
        <v>-1.1759333189673042</v>
      </c>
      <c r="D44" s="6"/>
      <c r="E44" s="7"/>
      <c r="F44" s="1"/>
      <c r="G44" s="10" t="s">
        <v>17</v>
      </c>
      <c r="H44" s="6">
        <f>(H41-H36)/SQRT(H36*H40/H38)</f>
        <v>-1.1759333189673042</v>
      </c>
      <c r="I44" s="6"/>
      <c r="J44" s="7"/>
      <c r="K44" s="1"/>
      <c r="L44" s="1"/>
      <c r="M44" s="1"/>
      <c r="N44" s="1"/>
      <c r="O44" s="1"/>
    </row>
    <row r="45" spans="1:15" ht="13.5" thickBot="1" x14ac:dyDescent="0.25">
      <c r="A45" s="1"/>
      <c r="B45" s="12" t="s">
        <v>23</v>
      </c>
      <c r="C45" s="13">
        <f>IF(C44&gt;0,2*(1-_xlfn.NORM.S.DIST(C44,TRUE)),2*_xlfn.NORM.S.DIST(C44,TRUE))</f>
        <v>0.23962152315982221</v>
      </c>
      <c r="D45" s="13"/>
      <c r="E45" s="14"/>
      <c r="F45" s="1"/>
      <c r="G45" s="12" t="s">
        <v>23</v>
      </c>
      <c r="H45" s="13">
        <f>IF(H44&gt;0,1-_xlfn.NORM.S.DIST(H44,TRUE),_xlfn.NORM.S.DIST(H44,TRUE))</f>
        <v>0.11981076157991111</v>
      </c>
      <c r="I45" s="13"/>
      <c r="J45" s="14"/>
      <c r="K45" s="1"/>
      <c r="L45" s="1"/>
      <c r="M45" s="1"/>
      <c r="N45" s="1"/>
      <c r="O45" s="1"/>
    </row>
    <row r="46" spans="1:15" x14ac:dyDescent="0.2">
      <c r="A46" s="1"/>
      <c r="B46" s="1"/>
      <c r="C46" s="1"/>
      <c r="D46" s="1"/>
      <c r="E46" s="1"/>
      <c r="F46" s="1"/>
      <c r="G46" s="1"/>
      <c r="H46" s="1"/>
      <c r="I46" s="1"/>
      <c r="J46" s="1"/>
      <c r="K46" s="1"/>
      <c r="L46" s="1"/>
      <c r="M46" s="1"/>
      <c r="N46" s="1"/>
      <c r="O46" s="1"/>
    </row>
    <row r="47" spans="1:15" ht="13.5" thickBot="1" x14ac:dyDescent="0.25">
      <c r="A47" s="1"/>
      <c r="B47" s="1"/>
      <c r="C47" s="1"/>
      <c r="D47" s="1"/>
      <c r="E47" s="1"/>
      <c r="F47" s="1"/>
      <c r="G47" s="1"/>
      <c r="H47" s="1"/>
      <c r="I47" s="1"/>
      <c r="J47" s="1"/>
      <c r="K47" s="1"/>
      <c r="L47" s="1"/>
      <c r="M47" s="1"/>
      <c r="N47" s="1"/>
      <c r="O47" s="1"/>
    </row>
    <row r="48" spans="1:15" x14ac:dyDescent="0.2">
      <c r="A48" s="1"/>
      <c r="B48" s="2" t="s">
        <v>26</v>
      </c>
      <c r="C48" s="3"/>
      <c r="D48" s="3"/>
      <c r="E48" s="4"/>
      <c r="F48" s="1"/>
      <c r="G48" s="2" t="s">
        <v>27</v>
      </c>
      <c r="H48" s="3"/>
      <c r="I48" s="3"/>
      <c r="J48" s="4"/>
      <c r="K48" s="1"/>
      <c r="L48" s="1"/>
      <c r="M48" s="1"/>
      <c r="N48" s="1"/>
      <c r="O48" s="1"/>
    </row>
    <row r="49" spans="1:15" x14ac:dyDescent="0.2">
      <c r="A49" s="1"/>
      <c r="B49" s="5" t="s">
        <v>0</v>
      </c>
      <c r="C49" s="6">
        <v>0.05</v>
      </c>
      <c r="D49" s="6"/>
      <c r="E49" s="7"/>
      <c r="F49" s="1"/>
      <c r="G49" s="5" t="s">
        <v>0</v>
      </c>
      <c r="H49" s="6">
        <v>0.05</v>
      </c>
      <c r="I49" s="6"/>
      <c r="J49" s="7"/>
      <c r="K49" s="1"/>
      <c r="L49" s="1"/>
      <c r="M49" s="1"/>
      <c r="N49" s="1"/>
      <c r="O49" s="1"/>
    </row>
    <row r="50" spans="1:15" x14ac:dyDescent="0.2">
      <c r="A50" s="1"/>
      <c r="B50" s="17" t="s">
        <v>13</v>
      </c>
      <c r="C50" s="6">
        <v>25</v>
      </c>
      <c r="D50" s="6"/>
      <c r="E50" s="7"/>
      <c r="F50" s="1"/>
      <c r="G50" s="17" t="s">
        <v>13</v>
      </c>
      <c r="H50" s="1">
        <v>25</v>
      </c>
      <c r="I50" s="6"/>
      <c r="J50" s="7"/>
      <c r="K50" s="1"/>
      <c r="L50" s="1"/>
      <c r="M50" s="1"/>
      <c r="N50" s="1"/>
      <c r="O50" s="1"/>
    </row>
    <row r="51" spans="1:15" x14ac:dyDescent="0.2">
      <c r="A51" s="1"/>
      <c r="B51" s="8" t="s">
        <v>22</v>
      </c>
      <c r="C51" s="6">
        <v>2.9000000000000001E-2</v>
      </c>
      <c r="D51" s="6"/>
      <c r="E51" s="7"/>
      <c r="F51" s="1"/>
      <c r="G51" s="8" t="s">
        <v>22</v>
      </c>
      <c r="H51" s="6">
        <v>2.9000000000000001E-2</v>
      </c>
      <c r="I51" s="6"/>
      <c r="J51" s="7"/>
      <c r="K51" s="1"/>
      <c r="L51" s="1"/>
      <c r="M51" s="1"/>
      <c r="N51" s="1"/>
      <c r="O51" s="1"/>
    </row>
    <row r="52" spans="1:15" x14ac:dyDescent="0.2">
      <c r="A52" s="1"/>
      <c r="B52" s="18" t="s">
        <v>28</v>
      </c>
      <c r="C52" s="6">
        <v>2.3E-2</v>
      </c>
      <c r="D52" s="6"/>
      <c r="E52" s="7"/>
      <c r="F52" s="1"/>
      <c r="G52" s="18" t="s">
        <v>28</v>
      </c>
      <c r="H52" s="6">
        <v>2.3E-2</v>
      </c>
      <c r="I52" s="6"/>
      <c r="J52" s="7"/>
      <c r="K52" s="1"/>
      <c r="L52" s="1"/>
      <c r="M52" s="1"/>
      <c r="N52" s="1"/>
      <c r="O52" s="1"/>
    </row>
    <row r="53" spans="1:15" ht="14.25" x14ac:dyDescent="0.2">
      <c r="A53" s="1"/>
      <c r="B53" s="16" t="s">
        <v>29</v>
      </c>
      <c r="C53" s="6">
        <f>C51^2</f>
        <v>8.4100000000000006E-4</v>
      </c>
      <c r="D53" s="6"/>
      <c r="E53" s="7"/>
      <c r="F53" s="1"/>
      <c r="G53" s="16" t="s">
        <v>29</v>
      </c>
      <c r="H53" s="6">
        <f>H51^2</f>
        <v>8.4100000000000006E-4</v>
      </c>
      <c r="I53" s="6"/>
      <c r="J53" s="7"/>
      <c r="K53" s="1"/>
      <c r="L53" s="1"/>
      <c r="M53" s="1"/>
      <c r="N53" s="1"/>
      <c r="O53" s="1"/>
    </row>
    <row r="54" spans="1:15" ht="15" x14ac:dyDescent="0.2">
      <c r="A54" s="1"/>
      <c r="B54" s="19" t="s">
        <v>30</v>
      </c>
      <c r="C54" s="6">
        <f>C52^2</f>
        <v>5.2899999999999996E-4</v>
      </c>
      <c r="D54" s="6"/>
      <c r="E54" s="7"/>
      <c r="F54" s="1"/>
      <c r="G54" s="19" t="s">
        <v>30</v>
      </c>
      <c r="H54" s="6">
        <f>H52^2</f>
        <v>5.2899999999999996E-4</v>
      </c>
      <c r="I54" s="6"/>
      <c r="J54" s="7"/>
      <c r="K54" s="1"/>
      <c r="L54" s="1"/>
      <c r="M54" s="1"/>
      <c r="N54" s="1"/>
      <c r="O54" s="1"/>
    </row>
    <row r="55" spans="1:15" x14ac:dyDescent="0.2">
      <c r="A55" s="1"/>
      <c r="B55" s="9"/>
      <c r="C55" s="6"/>
      <c r="D55" s="6"/>
      <c r="E55" s="7"/>
      <c r="F55" s="1"/>
      <c r="G55" s="9"/>
      <c r="H55" s="6" t="s">
        <v>10</v>
      </c>
      <c r="I55" s="6"/>
      <c r="J55" s="7" t="s">
        <v>9</v>
      </c>
      <c r="K55" s="1"/>
      <c r="L55" s="1"/>
      <c r="M55" s="1"/>
      <c r="N55" s="1"/>
      <c r="O55" s="1"/>
    </row>
    <row r="56" spans="1:15" x14ac:dyDescent="0.2">
      <c r="A56" s="1"/>
      <c r="B56" s="10" t="s">
        <v>16</v>
      </c>
      <c r="C56" s="6">
        <f>_xlfn.CHISQ.INV(C49/2,C50-1)</f>
        <v>12.401150217444433</v>
      </c>
      <c r="D56" s="11" t="s">
        <v>4</v>
      </c>
      <c r="E56" s="7">
        <f>_xlfn.CHISQ.INV.RT(C49/2,C50-1)</f>
        <v>39.364077026603915</v>
      </c>
      <c r="F56" s="1"/>
      <c r="G56" s="10" t="s">
        <v>16</v>
      </c>
      <c r="H56" s="6">
        <f>_xlfn.CHISQ.INV(H49,H50-1)</f>
        <v>13.848425027170213</v>
      </c>
      <c r="I56" s="11" t="s">
        <v>3</v>
      </c>
      <c r="J56" s="7">
        <f>_xlfn.CHISQ.INV.RT(H49,H50-1)</f>
        <v>36.415028501807313</v>
      </c>
      <c r="K56" s="1"/>
      <c r="L56" s="1"/>
      <c r="M56" s="1"/>
      <c r="N56" s="1"/>
      <c r="O56" s="1"/>
    </row>
    <row r="57" spans="1:15" x14ac:dyDescent="0.2">
      <c r="A57" s="1"/>
      <c r="B57" s="10" t="s">
        <v>17</v>
      </c>
      <c r="C57" s="6">
        <f>(C50-1)*(C53)/C54</f>
        <v>38.155009451795848</v>
      </c>
      <c r="D57" s="6"/>
      <c r="E57" s="7"/>
      <c r="F57" s="1"/>
      <c r="G57" s="10" t="s">
        <v>17</v>
      </c>
      <c r="H57" s="6">
        <f>(H50-1)*H53/H54</f>
        <v>38.155009451795848</v>
      </c>
      <c r="I57" s="6"/>
      <c r="J57" s="7"/>
      <c r="K57" s="1"/>
      <c r="L57" s="1"/>
      <c r="M57" s="1"/>
      <c r="N57" s="1"/>
      <c r="O57" s="1"/>
    </row>
    <row r="58" spans="1:15" ht="13.5" thickBot="1" x14ac:dyDescent="0.25">
      <c r="A58" s="1"/>
      <c r="B58" s="12" t="s">
        <v>23</v>
      </c>
      <c r="C58" s="13">
        <f>IF(C57&lt;=C56,2*(_xlfn.CHISQ.DIST(C57,C50-1,TRUE)),IF(C57&gt;=E56,2*_xlfn.CHISQ.DIST.RT(C57,C50-1),IF(C51&gt;C52,2*_xlfn.CHISQ.DIST.RT(C57,C50-1),IF(C51&lt;C52,2*(_xlfn.CHISQ.DIST(C57,C50-1,TRUE)),1))))</f>
        <v>6.6851698312438548E-2</v>
      </c>
      <c r="D58" s="13"/>
      <c r="E58" s="14"/>
      <c r="F58" s="1"/>
      <c r="G58" s="12" t="s">
        <v>23</v>
      </c>
      <c r="H58" s="13">
        <f>IF(H57&lt;=H56,(_xlfn.CHISQ.DIST(H57,H50-1,TRUE)),IF(H57&gt;=J56,_xlfn.CHISQ.DIST.RT(H57,H50-1),IF(H51&gt;H52,_xlfn.CHISQ.DIST.RT(H57,H50-1),IF(H51&lt;H52,(_xlfn.CHISQ.DIST(H57,H50-1,TRUE)),0.5))))</f>
        <v>3.3425849156219274E-2</v>
      </c>
      <c r="I58" s="13"/>
      <c r="J58" s="14"/>
      <c r="K58" s="1"/>
      <c r="L58" s="1"/>
      <c r="M58" s="1"/>
      <c r="N58" s="1"/>
      <c r="O58" s="1"/>
    </row>
    <row r="59" spans="1:15" x14ac:dyDescent="0.2">
      <c r="A59" s="1"/>
      <c r="B59" s="1"/>
      <c r="C59" s="1"/>
      <c r="D59" s="1"/>
      <c r="E59" s="1"/>
      <c r="F59" s="1"/>
      <c r="G59" s="1"/>
      <c r="H59" s="1"/>
      <c r="I59" s="1"/>
      <c r="J59" s="1"/>
      <c r="K59" s="1"/>
      <c r="L59" s="1"/>
      <c r="M59" s="1"/>
      <c r="N59" s="1"/>
      <c r="O59" s="1"/>
    </row>
    <row r="60" spans="1:15" x14ac:dyDescent="0.2">
      <c r="A60" s="1"/>
      <c r="B60" s="1"/>
      <c r="C60" s="1"/>
      <c r="D60" s="1"/>
      <c r="E60" s="1"/>
      <c r="F60" s="1"/>
      <c r="G60" s="1"/>
      <c r="H60" s="1"/>
      <c r="I60" s="1"/>
      <c r="J60" s="1"/>
      <c r="K60" s="1"/>
      <c r="L60" s="1"/>
      <c r="M60" s="1"/>
      <c r="N60" s="1"/>
      <c r="O60" s="1"/>
    </row>
    <row r="61" spans="1:15" x14ac:dyDescent="0.2">
      <c r="A61" s="1"/>
      <c r="B61" s="1"/>
      <c r="C61" s="1"/>
      <c r="D61" s="1"/>
      <c r="E61" s="1"/>
      <c r="F61" s="1"/>
      <c r="G61" s="1"/>
      <c r="H61" s="1"/>
      <c r="I61" s="1"/>
      <c r="J61" s="1"/>
      <c r="K61" s="1"/>
      <c r="L61" s="1"/>
      <c r="M61" s="1"/>
      <c r="N61" s="1"/>
      <c r="O61" s="1"/>
    </row>
    <row r="62" spans="1:15" x14ac:dyDescent="0.2">
      <c r="A62" s="1"/>
      <c r="B62" s="1"/>
      <c r="C62" s="1"/>
      <c r="D62" s="1"/>
      <c r="E62" s="1"/>
      <c r="F62" s="1"/>
      <c r="G62" s="1"/>
      <c r="H62" s="1"/>
      <c r="I62" s="1"/>
      <c r="J62" s="1"/>
      <c r="K62" s="1"/>
      <c r="L62" s="1"/>
      <c r="M62" s="1"/>
      <c r="N62" s="1"/>
      <c r="O62" s="1"/>
    </row>
    <row r="63" spans="1:15" ht="15.75" x14ac:dyDescent="0.25">
      <c r="A63" s="1"/>
      <c r="B63" s="22" t="s">
        <v>31</v>
      </c>
      <c r="C63" s="1"/>
      <c r="D63" s="1"/>
      <c r="E63" s="1"/>
      <c r="F63" s="1"/>
      <c r="G63" s="1"/>
      <c r="H63" s="1"/>
      <c r="I63" s="1"/>
      <c r="J63" s="1"/>
      <c r="K63" s="1"/>
      <c r="L63" s="1"/>
      <c r="M63" s="1"/>
      <c r="N63" s="1"/>
      <c r="O63" s="1"/>
    </row>
    <row r="64" spans="1:15" ht="13.5" thickBot="1" x14ac:dyDescent="0.25">
      <c r="A64" s="1"/>
      <c r="B64" s="1"/>
      <c r="C64" s="1"/>
      <c r="D64" s="1"/>
      <c r="E64" s="1"/>
      <c r="F64" s="1"/>
      <c r="G64" s="1"/>
      <c r="H64" s="1"/>
      <c r="I64" s="1"/>
      <c r="J64" s="1"/>
      <c r="K64" s="1"/>
      <c r="L64" s="1"/>
      <c r="M64" s="1"/>
      <c r="N64" s="1"/>
      <c r="O64" s="1"/>
    </row>
    <row r="65" spans="1:15" x14ac:dyDescent="0.2">
      <c r="A65" s="1"/>
      <c r="B65" s="2" t="s">
        <v>32</v>
      </c>
      <c r="C65" s="23"/>
      <c r="D65" s="23"/>
      <c r="E65" s="24"/>
      <c r="F65" s="1"/>
      <c r="G65" s="2" t="s">
        <v>33</v>
      </c>
      <c r="H65" s="23"/>
      <c r="I65" s="23"/>
      <c r="J65" s="24"/>
      <c r="K65" s="1"/>
      <c r="L65" s="1"/>
      <c r="M65" s="1"/>
      <c r="N65" s="1"/>
      <c r="O65" s="1"/>
    </row>
    <row r="66" spans="1:15" x14ac:dyDescent="0.2">
      <c r="A66" s="1"/>
      <c r="B66" s="25" t="s">
        <v>34</v>
      </c>
      <c r="C66" s="26"/>
      <c r="D66" s="26"/>
      <c r="E66" s="27"/>
      <c r="F66" s="1"/>
      <c r="G66" s="25" t="s">
        <v>34</v>
      </c>
      <c r="H66" s="26"/>
      <c r="I66" s="26"/>
      <c r="J66" s="27"/>
      <c r="K66" s="1"/>
      <c r="L66" s="1"/>
      <c r="M66" s="1"/>
      <c r="N66" s="1"/>
      <c r="O66" s="1"/>
    </row>
    <row r="67" spans="1:15" ht="18" x14ac:dyDescent="0.35">
      <c r="A67" s="1"/>
      <c r="B67" s="28" t="s">
        <v>35</v>
      </c>
      <c r="C67" s="29">
        <v>0</v>
      </c>
      <c r="D67" s="30"/>
      <c r="E67" s="31"/>
      <c r="G67" s="28" t="s">
        <v>36</v>
      </c>
      <c r="H67" s="29">
        <v>0</v>
      </c>
      <c r="I67" s="30"/>
      <c r="J67" s="31"/>
      <c r="K67" s="1"/>
      <c r="L67" s="1"/>
      <c r="M67" s="1"/>
      <c r="N67" s="1"/>
      <c r="O67" s="1"/>
    </row>
    <row r="68" spans="1:15" x14ac:dyDescent="0.2">
      <c r="A68" s="1"/>
      <c r="B68" s="32" t="s">
        <v>37</v>
      </c>
      <c r="C68" s="33">
        <v>0.05</v>
      </c>
      <c r="D68" s="33"/>
      <c r="E68" s="34"/>
      <c r="G68" s="32" t="s">
        <v>37</v>
      </c>
      <c r="H68" s="33">
        <v>0.05</v>
      </c>
      <c r="I68" s="33"/>
      <c r="J68" s="34"/>
      <c r="K68" s="1"/>
      <c r="L68" s="1"/>
      <c r="M68" s="1"/>
      <c r="N68" s="1"/>
      <c r="O68" s="1"/>
    </row>
    <row r="69" spans="1:15" ht="38.25" x14ac:dyDescent="0.2">
      <c r="A69" s="1"/>
      <c r="B69" s="35" t="s">
        <v>38</v>
      </c>
      <c r="C69" s="29" t="s">
        <v>39</v>
      </c>
      <c r="D69" s="30"/>
      <c r="E69" s="31" t="s">
        <v>40</v>
      </c>
      <c r="G69" s="35" t="s">
        <v>38</v>
      </c>
      <c r="H69" s="29" t="s">
        <v>39</v>
      </c>
      <c r="I69" s="30"/>
      <c r="J69" s="31" t="s">
        <v>40</v>
      </c>
      <c r="K69" s="1"/>
      <c r="L69" s="1"/>
      <c r="M69" s="1"/>
      <c r="N69" s="1"/>
      <c r="O69" s="1"/>
    </row>
    <row r="70" spans="1:15" x14ac:dyDescent="0.2">
      <c r="A70" s="1"/>
      <c r="B70" s="32" t="s">
        <v>19</v>
      </c>
      <c r="C70" s="33">
        <v>85</v>
      </c>
      <c r="D70" s="33"/>
      <c r="E70" s="34">
        <v>87</v>
      </c>
      <c r="G70" s="32" t="s">
        <v>19</v>
      </c>
      <c r="H70" s="33">
        <v>50</v>
      </c>
      <c r="I70" s="33"/>
      <c r="J70" s="34">
        <v>43</v>
      </c>
      <c r="K70" s="1"/>
      <c r="L70" s="1"/>
      <c r="M70" s="1"/>
      <c r="N70" s="1"/>
      <c r="O70" s="1"/>
    </row>
    <row r="71" spans="1:15" x14ac:dyDescent="0.2">
      <c r="A71" s="1"/>
      <c r="B71" s="32" t="s">
        <v>13</v>
      </c>
      <c r="C71" s="33">
        <v>50</v>
      </c>
      <c r="D71" s="33"/>
      <c r="E71" s="34">
        <v>55</v>
      </c>
      <c r="F71" s="1"/>
      <c r="G71" s="32" t="s">
        <v>13</v>
      </c>
      <c r="H71" s="33">
        <v>35</v>
      </c>
      <c r="I71" s="33"/>
      <c r="J71" s="34">
        <v>40</v>
      </c>
      <c r="K71" s="1"/>
      <c r="L71" s="1"/>
      <c r="M71" s="1"/>
      <c r="N71" s="1"/>
      <c r="O71" s="1"/>
    </row>
    <row r="72" spans="1:15" x14ac:dyDescent="0.2">
      <c r="A72" s="1"/>
      <c r="B72" s="32" t="s">
        <v>41</v>
      </c>
      <c r="C72" s="33">
        <v>10</v>
      </c>
      <c r="D72" s="33"/>
      <c r="E72" s="34">
        <v>9</v>
      </c>
      <c r="F72" s="1"/>
      <c r="G72" s="32" t="s">
        <v>41</v>
      </c>
      <c r="H72" s="33">
        <v>10</v>
      </c>
      <c r="I72" s="33"/>
      <c r="J72" s="34">
        <v>5</v>
      </c>
      <c r="K72" s="1"/>
      <c r="L72" s="1"/>
      <c r="M72" s="1"/>
      <c r="N72" s="1"/>
      <c r="O72" s="1"/>
    </row>
    <row r="73" spans="1:15" x14ac:dyDescent="0.2">
      <c r="A73" s="1"/>
      <c r="B73" s="32"/>
      <c r="C73" s="33"/>
      <c r="D73" s="33"/>
      <c r="E73" s="34"/>
      <c r="F73" s="1"/>
      <c r="G73" s="32"/>
      <c r="H73" s="33"/>
      <c r="I73" s="33"/>
      <c r="J73" s="34"/>
      <c r="K73" s="1"/>
      <c r="L73" s="1"/>
      <c r="M73" s="1"/>
      <c r="N73" s="1"/>
      <c r="O73" s="1"/>
    </row>
    <row r="74" spans="1:15" x14ac:dyDescent="0.2">
      <c r="A74" s="1"/>
      <c r="B74" s="36" t="s">
        <v>42</v>
      </c>
      <c r="C74" s="33">
        <f xml:space="preserve"> C72^2/C71 + E72^2/E71</f>
        <v>3.4727272727272727</v>
      </c>
      <c r="D74" s="33"/>
      <c r="E74" s="34"/>
      <c r="F74" s="1"/>
      <c r="G74" s="36" t="s">
        <v>43</v>
      </c>
      <c r="H74" s="33">
        <f xml:space="preserve"> H72^2/H71 + J72^2/J71</f>
        <v>3.4821428571428572</v>
      </c>
      <c r="I74" s="33"/>
      <c r="J74" s="34"/>
      <c r="K74" s="1"/>
      <c r="L74" s="1"/>
      <c r="M74" s="1"/>
      <c r="N74" s="1"/>
      <c r="O74" s="1"/>
    </row>
    <row r="75" spans="1:15" x14ac:dyDescent="0.2">
      <c r="A75" s="1"/>
      <c r="B75" s="35"/>
      <c r="C75" s="30"/>
      <c r="D75" s="30"/>
      <c r="E75" s="37"/>
      <c r="F75" s="1"/>
      <c r="G75" s="35"/>
      <c r="H75" s="30" t="s">
        <v>44</v>
      </c>
      <c r="I75" s="30"/>
      <c r="J75" s="37" t="s">
        <v>45</v>
      </c>
      <c r="K75" s="1"/>
      <c r="L75" s="1"/>
      <c r="M75" s="1"/>
      <c r="N75" s="1"/>
      <c r="O75" s="1"/>
    </row>
    <row r="76" spans="1:15" x14ac:dyDescent="0.2">
      <c r="A76" s="1"/>
      <c r="B76" s="38" t="s">
        <v>16</v>
      </c>
      <c r="C76" s="30">
        <f>_xlfn.NORM.S.INV(C68/2)</f>
        <v>-1.9599639845400538</v>
      </c>
      <c r="D76" s="30" t="s">
        <v>4</v>
      </c>
      <c r="E76" s="37">
        <f>-C76</f>
        <v>1.9599639845400538</v>
      </c>
      <c r="F76" s="1"/>
      <c r="G76" s="38" t="s">
        <v>18</v>
      </c>
      <c r="H76" s="30">
        <f>_xlfn.NORM.S.INV(H68)</f>
        <v>-1.6448536269514726</v>
      </c>
      <c r="I76" s="30" t="s">
        <v>3</v>
      </c>
      <c r="J76" s="37">
        <f>-H76</f>
        <v>1.6448536269514726</v>
      </c>
      <c r="K76" s="1"/>
      <c r="L76" s="1"/>
      <c r="M76" s="1"/>
      <c r="N76" s="1"/>
      <c r="O76" s="1"/>
    </row>
    <row r="77" spans="1:15" x14ac:dyDescent="0.2">
      <c r="A77" s="1"/>
      <c r="B77" s="38" t="s">
        <v>17</v>
      </c>
      <c r="C77" s="30">
        <f>((C70-E70)-(C67))/SQRT(C74)</f>
        <v>-1.0732345786140998</v>
      </c>
      <c r="D77" s="30"/>
      <c r="E77" s="37"/>
      <c r="F77" s="1"/>
      <c r="G77" s="38" t="s">
        <v>17</v>
      </c>
      <c r="H77" s="30">
        <f>((H70-J70)-(H67))/SQRT(H74)</f>
        <v>3.7512391115196686</v>
      </c>
      <c r="I77" s="30"/>
      <c r="J77" s="37"/>
      <c r="K77" s="1"/>
      <c r="L77" s="1"/>
      <c r="M77" s="1"/>
      <c r="N77" s="1"/>
      <c r="O77" s="1"/>
    </row>
    <row r="78" spans="1:15" ht="13.5" thickBot="1" x14ac:dyDescent="0.25">
      <c r="A78" s="1"/>
      <c r="B78" s="39" t="s">
        <v>23</v>
      </c>
      <c r="C78" s="40">
        <f>IF(C77&gt;0, 2*(1-_xlfn.NORM.S.DIST(C77, TRUE)),2* _xlfn.NORM.S.DIST(C77,TRUE))</f>
        <v>0.28316587975036112</v>
      </c>
      <c r="D78" s="40"/>
      <c r="E78" s="41"/>
      <c r="F78" s="1"/>
      <c r="G78" s="39" t="s">
        <v>23</v>
      </c>
      <c r="H78" s="40">
        <f>IF(H77&gt;0, (1-_xlfn.NORM.S.DIST(H77, TRUE)), _xlfn.NORM.S.DIST(H77,TRUE))</f>
        <v>8.7981393447122969E-5</v>
      </c>
      <c r="I78" s="40"/>
      <c r="J78" s="41"/>
      <c r="K78" s="1"/>
      <c r="L78" s="1"/>
      <c r="M78" s="1"/>
      <c r="N78" s="1"/>
      <c r="O78" s="1"/>
    </row>
    <row r="79" spans="1:15" x14ac:dyDescent="0.2">
      <c r="A79" s="1"/>
      <c r="B79" s="1"/>
      <c r="C79" s="42"/>
      <c r="D79" s="1"/>
      <c r="E79" s="1"/>
      <c r="F79" s="1"/>
      <c r="G79" s="1"/>
      <c r="H79" s="1"/>
      <c r="I79" s="1"/>
      <c r="J79" s="1"/>
      <c r="K79" s="1"/>
      <c r="L79" s="1"/>
      <c r="M79" s="1"/>
      <c r="N79" s="1"/>
      <c r="O79" s="1"/>
    </row>
    <row r="80" spans="1:15" ht="13.5" thickBot="1" x14ac:dyDescent="0.25">
      <c r="A80" s="1"/>
      <c r="B80" s="1"/>
      <c r="C80" s="1"/>
      <c r="D80" s="1"/>
      <c r="E80" s="1"/>
      <c r="F80" s="1"/>
      <c r="G80" s="1"/>
      <c r="H80" s="1"/>
      <c r="I80" s="1"/>
      <c r="J80" s="1"/>
      <c r="K80" s="1"/>
      <c r="L80" s="1"/>
      <c r="M80" s="1"/>
      <c r="N80" s="1"/>
      <c r="O80" s="1"/>
    </row>
    <row r="81" spans="1:15" x14ac:dyDescent="0.2">
      <c r="A81" s="1"/>
      <c r="B81" s="2" t="s">
        <v>46</v>
      </c>
      <c r="C81" s="23"/>
      <c r="D81" s="23"/>
      <c r="E81" s="24"/>
      <c r="F81" s="1"/>
      <c r="G81" s="2" t="s">
        <v>47</v>
      </c>
      <c r="H81" s="23"/>
      <c r="I81" s="23"/>
      <c r="J81" s="24"/>
      <c r="K81" s="1"/>
      <c r="L81" s="1"/>
      <c r="M81" s="1"/>
      <c r="N81" s="1"/>
      <c r="O81" s="1"/>
    </row>
    <row r="82" spans="1:15" x14ac:dyDescent="0.2">
      <c r="A82" s="1"/>
      <c r="B82" s="25" t="s">
        <v>48</v>
      </c>
      <c r="C82" s="26"/>
      <c r="D82" s="26"/>
      <c r="E82" s="27"/>
      <c r="F82" s="1"/>
      <c r="G82" s="25" t="s">
        <v>48</v>
      </c>
      <c r="H82" s="26"/>
      <c r="I82" s="26"/>
      <c r="J82" s="27"/>
      <c r="K82" s="1"/>
      <c r="L82" s="1"/>
      <c r="M82" s="1"/>
      <c r="N82" s="1"/>
      <c r="O82" s="1"/>
    </row>
    <row r="83" spans="1:15" ht="18" x14ac:dyDescent="0.35">
      <c r="A83" s="1"/>
      <c r="B83" s="28" t="s">
        <v>35</v>
      </c>
      <c r="C83" s="29">
        <v>0</v>
      </c>
      <c r="D83" s="30"/>
      <c r="E83" s="31"/>
      <c r="G83" s="28" t="s">
        <v>35</v>
      </c>
      <c r="H83" s="29">
        <v>0</v>
      </c>
      <c r="I83" s="30"/>
      <c r="J83" s="31"/>
      <c r="K83" s="1"/>
      <c r="L83" s="1"/>
      <c r="M83" s="1"/>
      <c r="N83" s="1"/>
      <c r="O83" s="1"/>
    </row>
    <row r="84" spans="1:15" x14ac:dyDescent="0.2">
      <c r="A84" s="1"/>
      <c r="B84" s="32" t="s">
        <v>37</v>
      </c>
      <c r="C84" s="33">
        <v>0.05</v>
      </c>
      <c r="D84" s="33"/>
      <c r="E84" s="34"/>
      <c r="G84" s="32" t="s">
        <v>37</v>
      </c>
      <c r="H84" s="33">
        <v>0.1</v>
      </c>
      <c r="I84" s="33"/>
      <c r="J84" s="34"/>
      <c r="K84" s="1"/>
      <c r="L84" s="1"/>
      <c r="M84" s="1"/>
      <c r="N84" s="1"/>
      <c r="O84" s="1"/>
    </row>
    <row r="85" spans="1:15" ht="38.25" x14ac:dyDescent="0.2">
      <c r="A85" s="1"/>
      <c r="B85" s="35" t="s">
        <v>38</v>
      </c>
      <c r="C85" s="29" t="s">
        <v>39</v>
      </c>
      <c r="D85" s="30"/>
      <c r="E85" s="31" t="s">
        <v>40</v>
      </c>
      <c r="G85" s="35" t="s">
        <v>38</v>
      </c>
      <c r="H85" s="29" t="s">
        <v>39</v>
      </c>
      <c r="I85" s="30"/>
      <c r="J85" s="31" t="s">
        <v>40</v>
      </c>
      <c r="K85" s="1"/>
      <c r="L85" s="1"/>
      <c r="M85" s="1"/>
      <c r="N85" s="1"/>
      <c r="O85" s="1"/>
    </row>
    <row r="86" spans="1:15" x14ac:dyDescent="0.2">
      <c r="A86" s="1"/>
      <c r="B86" s="32" t="s">
        <v>19</v>
      </c>
      <c r="C86" s="33">
        <v>3.8</v>
      </c>
      <c r="D86" s="33"/>
      <c r="E86" s="34">
        <v>2</v>
      </c>
      <c r="G86" s="32" t="s">
        <v>19</v>
      </c>
      <c r="H86" s="33">
        <v>5</v>
      </c>
      <c r="I86" s="33"/>
      <c r="J86" s="34">
        <v>6</v>
      </c>
      <c r="K86" s="1"/>
      <c r="L86" s="1"/>
      <c r="M86" s="1"/>
      <c r="N86" s="1"/>
      <c r="O86" s="1"/>
    </row>
    <row r="87" spans="1:15" x14ac:dyDescent="0.2">
      <c r="A87" s="1"/>
      <c r="B87" s="32" t="s">
        <v>13</v>
      </c>
      <c r="C87" s="33">
        <v>20</v>
      </c>
      <c r="D87" s="33"/>
      <c r="E87" s="34">
        <v>20</v>
      </c>
      <c r="F87" s="1"/>
      <c r="G87" s="32" t="s">
        <v>13</v>
      </c>
      <c r="H87" s="33">
        <v>16</v>
      </c>
      <c r="I87" s="33"/>
      <c r="J87" s="34">
        <v>15</v>
      </c>
      <c r="K87" s="1"/>
      <c r="L87" s="1"/>
      <c r="M87" s="1"/>
      <c r="N87" s="1"/>
      <c r="O87" s="1"/>
    </row>
    <row r="88" spans="1:15" x14ac:dyDescent="0.2">
      <c r="A88" s="1"/>
      <c r="B88" s="32" t="s">
        <v>22</v>
      </c>
      <c r="C88" s="33">
        <v>0.6</v>
      </c>
      <c r="D88" s="33"/>
      <c r="E88" s="34">
        <v>0.5</v>
      </c>
      <c r="F88" s="1"/>
      <c r="G88" s="32" t="s">
        <v>22</v>
      </c>
      <c r="H88" s="33">
        <v>1</v>
      </c>
      <c r="I88" s="33"/>
      <c r="J88" s="34">
        <v>2</v>
      </c>
      <c r="K88" s="1"/>
      <c r="L88" s="1"/>
      <c r="M88" s="1"/>
      <c r="N88" s="1"/>
      <c r="O88" s="1"/>
    </row>
    <row r="89" spans="1:15" x14ac:dyDescent="0.2">
      <c r="A89" s="1"/>
      <c r="B89" s="32"/>
      <c r="C89" s="33"/>
      <c r="D89" s="33"/>
      <c r="E89" s="34"/>
      <c r="F89" s="1"/>
      <c r="G89" s="32"/>
      <c r="H89" s="33"/>
      <c r="I89" s="33"/>
      <c r="J89" s="34"/>
      <c r="K89" s="1"/>
      <c r="L89" s="1"/>
      <c r="M89" s="1"/>
      <c r="N89" s="1"/>
      <c r="O89" s="1"/>
    </row>
    <row r="90" spans="1:15" x14ac:dyDescent="0.2">
      <c r="A90" s="1"/>
      <c r="B90" s="36" t="s">
        <v>49</v>
      </c>
      <c r="C90" s="33">
        <f xml:space="preserve"> ((C87-1)*C88^2 + (E87-1)*E88^2) / (C87+E87-2)</f>
        <v>0.30499999999999999</v>
      </c>
      <c r="D90" s="33"/>
      <c r="E90" s="34"/>
      <c r="F90" s="1"/>
      <c r="G90" s="36" t="s">
        <v>49</v>
      </c>
      <c r="H90" s="33">
        <f xml:space="preserve"> ((H87-1)*H88^2 + (J87-1)*J88^2) / (H87+J87-2)</f>
        <v>2.4482758620689653</v>
      </c>
      <c r="I90" s="33"/>
      <c r="J90" s="34"/>
      <c r="K90" s="1"/>
      <c r="L90" s="1"/>
      <c r="M90" s="1"/>
      <c r="N90" s="1"/>
      <c r="O90" s="1"/>
    </row>
    <row r="91" spans="1:15" x14ac:dyDescent="0.2">
      <c r="A91" s="1"/>
      <c r="B91" s="35"/>
      <c r="C91" s="30"/>
      <c r="D91" s="30"/>
      <c r="E91" s="37"/>
      <c r="F91" s="1"/>
      <c r="G91" s="35"/>
      <c r="H91" s="30" t="s">
        <v>44</v>
      </c>
      <c r="I91" s="30"/>
      <c r="J91" s="37" t="s">
        <v>45</v>
      </c>
      <c r="K91" s="1"/>
      <c r="L91" s="1"/>
      <c r="M91" s="1"/>
      <c r="N91" s="1"/>
      <c r="O91" s="1"/>
    </row>
    <row r="92" spans="1:15" x14ac:dyDescent="0.2">
      <c r="A92" s="1"/>
      <c r="B92" s="38" t="s">
        <v>16</v>
      </c>
      <c r="C92" s="30">
        <f>_xlfn.T.INV.2T(C84,(C87+E87-2))</f>
        <v>2.0243941639119702</v>
      </c>
      <c r="D92" s="30" t="s">
        <v>4</v>
      </c>
      <c r="E92" s="37">
        <f>-C92</f>
        <v>-2.0243941639119702</v>
      </c>
      <c r="F92" s="1"/>
      <c r="G92" s="38" t="s">
        <v>18</v>
      </c>
      <c r="H92" s="30">
        <f>_xlfn.T.INV(H84,(H87+J87-2))</f>
        <v>-1.3114336473015527</v>
      </c>
      <c r="I92" s="30" t="s">
        <v>3</v>
      </c>
      <c r="J92" s="37">
        <f>-H92</f>
        <v>1.3114336473015527</v>
      </c>
      <c r="K92" s="1"/>
      <c r="L92" s="1"/>
      <c r="M92" s="1"/>
      <c r="N92" s="1"/>
      <c r="O92" s="1"/>
    </row>
    <row r="93" spans="1:15" x14ac:dyDescent="0.2">
      <c r="A93" s="1"/>
      <c r="B93" s="38" t="s">
        <v>17</v>
      </c>
      <c r="C93" s="30">
        <f>((C86-E86)  -  (C83) )/SQRT(C90*( 1/C87 + 1/E87))</f>
        <v>10.306770017649626</v>
      </c>
      <c r="D93" s="30"/>
      <c r="E93" s="37"/>
      <c r="F93" s="1"/>
      <c r="G93" s="38" t="s">
        <v>17</v>
      </c>
      <c r="H93" s="30">
        <f>((H86-J86)  -  (H83) )/SQRT(H90*( 1/H87 + 1/J87))</f>
        <v>-1.7782572930974696</v>
      </c>
      <c r="I93" s="30"/>
      <c r="J93" s="37"/>
      <c r="K93" s="1"/>
      <c r="L93" s="1"/>
      <c r="M93" s="1"/>
      <c r="N93" s="1"/>
      <c r="O93" s="1"/>
    </row>
    <row r="94" spans="1:15" ht="13.5" thickBot="1" x14ac:dyDescent="0.25">
      <c r="A94" s="1"/>
      <c r="B94" s="39" t="s">
        <v>23</v>
      </c>
      <c r="C94" s="40">
        <f>_xlfn.T.DIST.2T(ABS(C93),(C87+E87 - 2))</f>
        <v>1.4643699544550568E-12</v>
      </c>
      <c r="D94" s="40"/>
      <c r="E94" s="41"/>
      <c r="F94" s="1"/>
      <c r="G94" s="39" t="s">
        <v>23</v>
      </c>
      <c r="H94" s="40">
        <f>_xlfn.T.DIST(0-ABS(H93),H87+J87-2,1)</f>
        <v>4.2924560621100366E-2</v>
      </c>
      <c r="I94" s="40"/>
      <c r="J94" s="41"/>
      <c r="K94" s="1"/>
      <c r="L94" s="1"/>
      <c r="M94" s="1"/>
      <c r="N94" s="1"/>
      <c r="O94" s="1"/>
    </row>
    <row r="95" spans="1:15" x14ac:dyDescent="0.2">
      <c r="A95" s="1"/>
      <c r="B95" s="1"/>
      <c r="C95" s="1"/>
      <c r="D95" s="1"/>
      <c r="E95" s="1"/>
      <c r="F95" s="1"/>
      <c r="G95" s="1"/>
      <c r="H95" s="1"/>
      <c r="I95" s="1"/>
      <c r="J95" s="1"/>
      <c r="K95" s="1"/>
      <c r="L95" s="1"/>
      <c r="M95" s="1"/>
      <c r="N95" s="1"/>
      <c r="O95" s="1"/>
    </row>
    <row r="96" spans="1:15" x14ac:dyDescent="0.2">
      <c r="A96" s="1"/>
      <c r="B96" s="1"/>
      <c r="C96" s="1"/>
      <c r="D96" s="1"/>
      <c r="E96" s="1"/>
      <c r="F96" s="1"/>
      <c r="G96" s="1"/>
      <c r="H96" s="42"/>
      <c r="I96" s="1"/>
      <c r="J96" s="1"/>
      <c r="K96" s="1"/>
      <c r="L96" s="1"/>
      <c r="M96" s="1"/>
      <c r="N96" s="1"/>
      <c r="O96" s="1"/>
    </row>
  </sheetData>
  <mergeCells count="2">
    <mergeCell ref="B3:K8"/>
    <mergeCell ref="A1:O1"/>
  </mergeCells>
  <phoneticPr fontId="3"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Templates</vt:lpstr>
    </vt:vector>
  </TitlesOfParts>
  <Company>Fort Hays State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FHSU</dc:creator>
  <cp:lastModifiedBy>Jeffrey Sadler</cp:lastModifiedBy>
  <dcterms:created xsi:type="dcterms:W3CDTF">2005-10-31T20:35:51Z</dcterms:created>
  <dcterms:modified xsi:type="dcterms:W3CDTF">2017-10-16T13:40:32Z</dcterms:modified>
</cp:coreProperties>
</file>