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oks\DIS 3e\Data Files for DIS 3e\Data Sets for DIS website\High School Completion and Crime Rate\"/>
    </mc:Choice>
  </mc:AlternateContent>
  <bookViews>
    <workbookView xWindow="0" yWindow="0" windowWidth="21600" windowHeight="9510" xr2:uid="{FF435B00-907D-4674-B34D-24CB78336CF5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D19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</calcChain>
</file>

<file path=xl/sharedStrings.xml><?xml version="1.0" encoding="utf-8"?>
<sst xmlns="http://schemas.openxmlformats.org/spreadsheetml/2006/main" count="56" uniqueCount="56">
  <si>
    <t>High School Completion and Crime Rate 2014</t>
  </si>
  <si>
    <t>State</t>
  </si>
  <si>
    <t>High School Completion</t>
  </si>
  <si>
    <t>Crime Rate (per 100,000)</t>
  </si>
  <si>
    <t>Violent crimes (per 100,000)</t>
  </si>
  <si>
    <t>Property Crimes (per 100,000)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</si>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</sst>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FDEB9-D415-496E-844C-F833DA3CF05B}">
  <dimension ref="A1:E52"/>
  <sheetViews>
    <sheetView tabSelected="1" workbookViewId="0">
      <selection activeCell="B5" sqref="B5"/>
    </sheetView>
  </sheetViews>
  <sheetFormatPr defaultRowHeight="15" x14ac:dyDescent="0.25"/>
  <cols>
    <col min="1" max="1" width="15.28515625" bestFit="1" customWidth="1"/>
    <col min="2" max="2" width="22.5703125" bestFit="1" customWidth="1"/>
    <col min="3" max="3" width="23" bestFit="1" customWidth="1"/>
    <col min="4" max="4" width="26.28515625" bestFit="1" customWidth="1"/>
    <col min="5" max="5" width="27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pans="1:5" x14ac:dyDescent="0.25">
      <c r="A3" s="7" t="s">
        <v>6</v>
      </c>
      <c r="B3" s="2">
        <v>86</v>
      </c>
      <c r="C3" s="3">
        <f>427.4+3177.6</f>
        <v>3605</v>
      </c>
      <c r="D3" s="2">
        <f>427.4</f>
        <v>427.4</v>
      </c>
      <c r="E3" s="2">
        <f>3177.6</f>
        <v>3177.6</v>
      </c>
    </row>
    <row r="4" spans="1:5" x14ac:dyDescent="0.25">
      <c r="A4" s="7" t="s">
        <v>7</v>
      </c>
      <c r="B4" s="2">
        <v>71</v>
      </c>
      <c r="C4" s="3">
        <f>635.8+2760</f>
        <v>3395.8</v>
      </c>
      <c r="D4" s="2">
        <f>635.8</f>
        <v>635.79999999999995</v>
      </c>
      <c r="E4" s="2">
        <f>2760</f>
        <v>2760</v>
      </c>
    </row>
    <row r="5" spans="1:5" x14ac:dyDescent="0.25">
      <c r="A5" s="7" t="s">
        <v>8</v>
      </c>
      <c r="B5" s="2">
        <v>76</v>
      </c>
      <c r="C5" s="3">
        <f>399.9+3197.5</f>
        <v>3597.4</v>
      </c>
      <c r="D5" s="2">
        <f>399.9</f>
        <v>399.9</v>
      </c>
      <c r="E5" s="2">
        <f>3197.5</f>
        <v>3197.5</v>
      </c>
    </row>
    <row r="6" spans="1:5" x14ac:dyDescent="0.25">
      <c r="A6" s="7" t="s">
        <v>9</v>
      </c>
      <c r="B6" s="2">
        <v>87</v>
      </c>
      <c r="C6" s="3">
        <f>480.1+3338</f>
        <v>3818.1</v>
      </c>
      <c r="D6" s="2">
        <f>480.1</f>
        <v>480.1</v>
      </c>
      <c r="E6" s="2">
        <f>3338</f>
        <v>3338</v>
      </c>
    </row>
    <row r="7" spans="1:5" x14ac:dyDescent="0.25">
      <c r="A7" s="7" t="s">
        <v>10</v>
      </c>
      <c r="B7" s="2">
        <v>81</v>
      </c>
      <c r="C7" s="3">
        <f>396.1+2441.1</f>
        <v>2837.2</v>
      </c>
      <c r="D7" s="2">
        <f>396.1</f>
        <v>396.1</v>
      </c>
      <c r="E7" s="2">
        <f>2441.1</f>
        <v>2441.1</v>
      </c>
    </row>
    <row r="8" spans="1:5" x14ac:dyDescent="0.25">
      <c r="A8" s="7" t="s">
        <v>11</v>
      </c>
      <c r="B8" s="2">
        <v>77</v>
      </c>
      <c r="C8" s="3">
        <f>309.1+2530.1</f>
        <v>2839.2</v>
      </c>
      <c r="D8" s="2">
        <f>309.1</f>
        <v>309.10000000000002</v>
      </c>
      <c r="E8" s="2">
        <f>2530.1</f>
        <v>2530.1</v>
      </c>
    </row>
    <row r="9" spans="1:5" x14ac:dyDescent="0.25">
      <c r="A9" s="7" t="s">
        <v>12</v>
      </c>
      <c r="B9" s="2">
        <v>87</v>
      </c>
      <c r="C9" s="3">
        <f>236.9+1920.4</f>
        <v>2157.3000000000002</v>
      </c>
      <c r="D9" s="2">
        <f>236.9</f>
        <v>236.9</v>
      </c>
      <c r="E9" s="2">
        <f>1920.4</f>
        <v>1920.4</v>
      </c>
    </row>
    <row r="10" spans="1:5" x14ac:dyDescent="0.25">
      <c r="A10" s="7" t="s">
        <v>13</v>
      </c>
      <c r="B10" s="2">
        <v>87</v>
      </c>
      <c r="C10" s="3">
        <f>489.1+2982</f>
        <v>3471.1</v>
      </c>
      <c r="D10" s="2">
        <f>489.1</f>
        <v>489.1</v>
      </c>
      <c r="E10" s="2">
        <f>2982</f>
        <v>2982</v>
      </c>
    </row>
    <row r="11" spans="1:5" x14ac:dyDescent="0.25">
      <c r="A11" s="7" t="s">
        <v>14</v>
      </c>
      <c r="B11" s="2">
        <v>76</v>
      </c>
      <c r="C11" s="3">
        <f>540.5+3415.5</f>
        <v>3956</v>
      </c>
      <c r="D11" s="2">
        <f>540.5</f>
        <v>540.5</v>
      </c>
      <c r="E11" s="2">
        <f>3415.5</f>
        <v>3415.5</v>
      </c>
    </row>
    <row r="12" spans="1:5" x14ac:dyDescent="0.25">
      <c r="A12" s="7" t="s">
        <v>15</v>
      </c>
      <c r="B12" s="2">
        <v>73</v>
      </c>
      <c r="C12" s="3">
        <f>377.3+3281.2</f>
        <v>3658.5</v>
      </c>
      <c r="D12" s="2">
        <f>377.3</f>
        <v>377.3</v>
      </c>
      <c r="E12" s="2">
        <f>3281.2</f>
        <v>3281.2</v>
      </c>
    </row>
    <row r="13" spans="1:5" x14ac:dyDescent="0.25">
      <c r="A13" s="7" t="s">
        <v>16</v>
      </c>
      <c r="B13" s="2">
        <v>82</v>
      </c>
      <c r="C13" s="3">
        <f>259.2+3050</f>
        <v>3309.2</v>
      </c>
      <c r="D13" s="2">
        <f>259.2</f>
        <v>259.2</v>
      </c>
      <c r="E13" s="2">
        <f>3050</f>
        <v>3050</v>
      </c>
    </row>
    <row r="14" spans="1:5" x14ac:dyDescent="0.25">
      <c r="A14" s="7" t="s">
        <v>17</v>
      </c>
      <c r="B14" s="2">
        <v>77</v>
      </c>
      <c r="C14" s="3">
        <f>212.2+1854.8</f>
        <v>2067</v>
      </c>
      <c r="D14" s="2">
        <f>212.2</f>
        <v>212.2</v>
      </c>
      <c r="E14" s="2">
        <f>1854.8</f>
        <v>1854.8</v>
      </c>
    </row>
    <row r="15" spans="1:5" x14ac:dyDescent="0.25">
      <c r="A15" s="7" t="s">
        <v>18</v>
      </c>
      <c r="B15" s="2">
        <v>86</v>
      </c>
      <c r="C15" s="3">
        <f>370+2075.9</f>
        <v>2445.9</v>
      </c>
      <c r="D15" s="2">
        <f>370</f>
        <v>370</v>
      </c>
      <c r="E15" s="2">
        <f>2075.9</f>
        <v>2075.9</v>
      </c>
    </row>
    <row r="16" spans="1:5" x14ac:dyDescent="0.25">
      <c r="A16" s="7" t="s">
        <v>19</v>
      </c>
      <c r="B16" s="2">
        <v>88</v>
      </c>
      <c r="C16" s="3">
        <f>365.3+2649.4</f>
        <v>3014.7000000000003</v>
      </c>
      <c r="D16" s="2">
        <f>365.3</f>
        <v>365.3</v>
      </c>
      <c r="E16" s="2">
        <f>2649.4</f>
        <v>2649.4</v>
      </c>
    </row>
    <row r="17" spans="1:5" x14ac:dyDescent="0.25">
      <c r="A17" s="7" t="s">
        <v>20</v>
      </c>
      <c r="B17" s="2">
        <v>91</v>
      </c>
      <c r="C17" s="3">
        <f>273.5+2093.8</f>
        <v>2367.3000000000002</v>
      </c>
      <c r="D17" s="2">
        <f>273.5</f>
        <v>273.5</v>
      </c>
      <c r="E17" s="2">
        <f>2093.8</f>
        <v>2093.8000000000002</v>
      </c>
    </row>
    <row r="18" spans="1:5" x14ac:dyDescent="0.25">
      <c r="A18" s="7" t="s">
        <v>21</v>
      </c>
      <c r="B18" s="2">
        <v>86</v>
      </c>
      <c r="C18" s="3">
        <f>348.6+2735.2</f>
        <v>3083.7999999999997</v>
      </c>
      <c r="D18" s="2">
        <f>348.6</f>
        <v>348.6</v>
      </c>
      <c r="E18" s="2">
        <v>2735.2</v>
      </c>
    </row>
    <row r="19" spans="1:5" x14ac:dyDescent="0.25">
      <c r="A19" s="7" t="s">
        <v>22</v>
      </c>
      <c r="B19" s="2">
        <v>88</v>
      </c>
      <c r="C19" s="3">
        <v>2458.5</v>
      </c>
      <c r="D19" s="2">
        <f>211.6</f>
        <v>211.6</v>
      </c>
      <c r="E19" s="2">
        <v>2246.9</v>
      </c>
    </row>
    <row r="20" spans="1:5" x14ac:dyDescent="0.25">
      <c r="A20" s="7" t="s">
        <v>23</v>
      </c>
      <c r="B20" s="2">
        <v>75</v>
      </c>
      <c r="C20" s="3">
        <v>3973.5</v>
      </c>
      <c r="D20" s="2">
        <v>514.70000000000005</v>
      </c>
      <c r="E20" s="2">
        <v>3458.8</v>
      </c>
    </row>
    <row r="21" spans="1:5" x14ac:dyDescent="0.25">
      <c r="A21" s="7" t="s">
        <v>24</v>
      </c>
      <c r="B21" s="2">
        <v>87</v>
      </c>
      <c r="C21" s="3">
        <f>127.8+1986.4</f>
        <v>2114.2000000000003</v>
      </c>
      <c r="D21" s="2">
        <f>127.8</f>
        <v>127.8</v>
      </c>
      <c r="E21" s="2">
        <f>1986.4</f>
        <v>1986.4</v>
      </c>
    </row>
    <row r="22" spans="1:5" x14ac:dyDescent="0.25">
      <c r="A22" s="7" t="s">
        <v>25</v>
      </c>
      <c r="B22" s="2">
        <v>86</v>
      </c>
      <c r="C22" s="3">
        <f>446.1+2507.5</f>
        <v>2953.6</v>
      </c>
      <c r="D22" s="2">
        <f>446.1</f>
        <v>446.1</v>
      </c>
      <c r="E22" s="2">
        <f>2507.5</f>
        <v>2507.5</v>
      </c>
    </row>
    <row r="23" spans="1:5" x14ac:dyDescent="0.25">
      <c r="A23" s="7" t="s">
        <v>26</v>
      </c>
      <c r="B23" s="2">
        <v>86</v>
      </c>
      <c r="C23" s="3">
        <f>391.4+1857.1</f>
        <v>2248.5</v>
      </c>
      <c r="D23" s="2">
        <f>391.4</f>
        <v>391.4</v>
      </c>
      <c r="E23" s="2">
        <f>1857.1</f>
        <v>1857.1</v>
      </c>
    </row>
    <row r="24" spans="1:5" x14ac:dyDescent="0.25">
      <c r="A24" s="7" t="s">
        <v>27</v>
      </c>
      <c r="B24" s="2">
        <v>79</v>
      </c>
      <c r="C24" s="3">
        <f>427.3+2043.9</f>
        <v>2471.2000000000003</v>
      </c>
      <c r="D24" s="2">
        <f>427.3</f>
        <v>427.3</v>
      </c>
      <c r="E24" s="2">
        <f>2043.9</f>
        <v>2043.9</v>
      </c>
    </row>
    <row r="25" spans="1:5" x14ac:dyDescent="0.25">
      <c r="A25" s="7" t="s">
        <v>28</v>
      </c>
      <c r="B25" s="2">
        <v>81</v>
      </c>
      <c r="C25" s="3">
        <f>229.1+2297.5</f>
        <v>2526.6</v>
      </c>
      <c r="D25" s="2">
        <f>229.1</f>
        <v>229.1</v>
      </c>
      <c r="E25" s="2">
        <f>2297.5</f>
        <v>2297.5</v>
      </c>
    </row>
    <row r="26" spans="1:5" x14ac:dyDescent="0.25">
      <c r="A26" s="7" t="s">
        <v>29</v>
      </c>
      <c r="B26" s="2">
        <v>78</v>
      </c>
      <c r="C26" s="3">
        <f>278.5+2921.2</f>
        <v>3199.7</v>
      </c>
      <c r="D26" s="2">
        <f>278.5</f>
        <v>278.5</v>
      </c>
      <c r="E26" s="2">
        <f>2921.2</f>
        <v>2921.2</v>
      </c>
    </row>
    <row r="27" spans="1:5" x14ac:dyDescent="0.25">
      <c r="A27" s="7" t="s">
        <v>30</v>
      </c>
      <c r="B27" s="2">
        <v>87</v>
      </c>
      <c r="C27" s="3">
        <f>442.9+2906.5</f>
        <v>3349.4</v>
      </c>
      <c r="D27" s="2">
        <f>442.9</f>
        <v>442.9</v>
      </c>
      <c r="E27" s="2">
        <f>2906.5</f>
        <v>2906.5</v>
      </c>
    </row>
    <row r="28" spans="1:5" x14ac:dyDescent="0.25">
      <c r="A28" s="7" t="s">
        <v>31</v>
      </c>
      <c r="B28" s="2">
        <v>85</v>
      </c>
      <c r="C28" s="3">
        <f>323.7+2472.9</f>
        <v>2796.6</v>
      </c>
      <c r="D28" s="2">
        <f>323.7</f>
        <v>323.7</v>
      </c>
      <c r="E28" s="2">
        <f>2472.9</f>
        <v>2472.9</v>
      </c>
    </row>
    <row r="29" spans="1:5" x14ac:dyDescent="0.25">
      <c r="A29" s="7" t="s">
        <v>32</v>
      </c>
      <c r="B29" s="2">
        <v>90</v>
      </c>
      <c r="C29" s="3">
        <f>280.4+2523.5</f>
        <v>2803.9</v>
      </c>
      <c r="D29" s="2">
        <f>280.4</f>
        <v>280.39999999999998</v>
      </c>
      <c r="E29" s="2">
        <f>2523.5</f>
        <v>2523.5</v>
      </c>
    </row>
    <row r="30" spans="1:5" x14ac:dyDescent="0.25">
      <c r="A30" s="7" t="s">
        <v>33</v>
      </c>
      <c r="B30" s="2">
        <v>70</v>
      </c>
      <c r="C30" s="3">
        <f>635.6+2625.4</f>
        <v>3261</v>
      </c>
      <c r="D30" s="2">
        <f>635.6</f>
        <v>635.6</v>
      </c>
      <c r="E30" s="2">
        <f>2625.4</f>
        <v>2625.4</v>
      </c>
    </row>
    <row r="31" spans="1:5" x14ac:dyDescent="0.25">
      <c r="A31" s="7" t="s">
        <v>34</v>
      </c>
      <c r="B31" s="2">
        <v>88</v>
      </c>
      <c r="C31" s="3">
        <f>196.1+1962.7</f>
        <v>2158.8000000000002</v>
      </c>
      <c r="D31" s="2">
        <f>196.1</f>
        <v>196.1</v>
      </c>
      <c r="E31" s="2">
        <f>1962.7</f>
        <v>1962.7</v>
      </c>
    </row>
    <row r="32" spans="1:5" x14ac:dyDescent="0.25">
      <c r="A32" s="7" t="s">
        <v>35</v>
      </c>
      <c r="B32" s="2">
        <v>89</v>
      </c>
      <c r="C32" s="3">
        <f>261.2+1734.1</f>
        <v>1995.3</v>
      </c>
      <c r="D32" s="2">
        <f>261.2</f>
        <v>261.2</v>
      </c>
      <c r="E32" s="2">
        <f>1734.1</f>
        <v>1734.1</v>
      </c>
    </row>
    <row r="33" spans="1:5" x14ac:dyDescent="0.25">
      <c r="A33" s="7" t="s">
        <v>36</v>
      </c>
      <c r="B33" s="2">
        <v>69</v>
      </c>
      <c r="C33" s="3">
        <f>597.4+3542.3</f>
        <v>4139.7</v>
      </c>
      <c r="D33" s="2">
        <f>597.4</f>
        <v>597.4</v>
      </c>
      <c r="E33" s="2">
        <f>3542.3</f>
        <v>3542.3</v>
      </c>
    </row>
    <row r="34" spans="1:5" x14ac:dyDescent="0.25">
      <c r="A34" s="7" t="s">
        <v>37</v>
      </c>
      <c r="B34" s="2">
        <v>78</v>
      </c>
      <c r="C34" s="3">
        <f>381.8+1718.2</f>
        <v>2100</v>
      </c>
      <c r="D34" s="2">
        <f>381.8</f>
        <v>381.8</v>
      </c>
      <c r="E34" s="2">
        <f>1718.2</f>
        <v>1718.2</v>
      </c>
    </row>
    <row r="35" spans="1:5" x14ac:dyDescent="0.25">
      <c r="A35" s="7" t="s">
        <v>38</v>
      </c>
      <c r="B35" s="2">
        <v>84</v>
      </c>
      <c r="C35" s="3">
        <f>329.5+2873.1</f>
        <v>3202.6</v>
      </c>
      <c r="D35" s="2">
        <f>329.5</f>
        <v>329.5</v>
      </c>
      <c r="E35" s="2">
        <f>2873.1</f>
        <v>2873.1</v>
      </c>
    </row>
    <row r="36" spans="1:5" x14ac:dyDescent="0.25">
      <c r="A36" s="7" t="s">
        <v>39</v>
      </c>
      <c r="B36" s="2">
        <v>87</v>
      </c>
      <c r="C36" s="3">
        <f>265.1+2110.3</f>
        <v>2375.4</v>
      </c>
      <c r="D36" s="2">
        <f>265.1</f>
        <v>265.10000000000002</v>
      </c>
      <c r="E36" s="2">
        <f>2110.3</f>
        <v>2110.3000000000002</v>
      </c>
    </row>
    <row r="37" spans="1:5" x14ac:dyDescent="0.25">
      <c r="A37" s="7" t="s">
        <v>40</v>
      </c>
      <c r="B37" s="2">
        <v>82</v>
      </c>
      <c r="C37" s="3">
        <f>284.9+2799.1</f>
        <v>3084</v>
      </c>
      <c r="D37" s="2">
        <f>284.9</f>
        <v>284.89999999999998</v>
      </c>
      <c r="E37" s="2">
        <f>2799.1</f>
        <v>2799.1</v>
      </c>
    </row>
    <row r="38" spans="1:5" x14ac:dyDescent="0.25">
      <c r="A38" s="7" t="s">
        <v>41</v>
      </c>
      <c r="B38" s="2">
        <v>83</v>
      </c>
      <c r="C38" s="3">
        <f>406+2990.7</f>
        <v>3396.7</v>
      </c>
      <c r="D38" s="2">
        <f>406</f>
        <v>406</v>
      </c>
      <c r="E38" s="2">
        <f>2990.7</f>
        <v>2990.7</v>
      </c>
    </row>
    <row r="39" spans="1:5" x14ac:dyDescent="0.25">
      <c r="A39" s="7" t="s">
        <v>42</v>
      </c>
      <c r="B39" s="2">
        <v>72</v>
      </c>
      <c r="C39" s="3">
        <f>232.3+2879</f>
        <v>3111.3</v>
      </c>
      <c r="D39" s="2">
        <f>232.3</f>
        <v>232.3</v>
      </c>
      <c r="E39" s="2">
        <f>2879</f>
        <v>2879</v>
      </c>
    </row>
    <row r="40" spans="1:5" x14ac:dyDescent="0.25">
      <c r="A40" s="7" t="s">
        <v>43</v>
      </c>
      <c r="B40" s="2">
        <v>85</v>
      </c>
      <c r="C40" s="3">
        <f>314.1+1931.7</f>
        <v>2245.8000000000002</v>
      </c>
      <c r="D40" s="2">
        <f>314.1</f>
        <v>314.10000000000002</v>
      </c>
      <c r="E40" s="2">
        <f>1931.7</f>
        <v>1931.7</v>
      </c>
    </row>
    <row r="41" spans="1:5" x14ac:dyDescent="0.25">
      <c r="A41" s="7" t="s">
        <v>44</v>
      </c>
      <c r="B41" s="2">
        <v>81</v>
      </c>
      <c r="C41" s="3">
        <f>219.2+2173.6</f>
        <v>2392.7999999999997</v>
      </c>
      <c r="D41" s="2">
        <f>219.2</f>
        <v>219.2</v>
      </c>
      <c r="E41" s="2">
        <f>2173.6</f>
        <v>2173.6</v>
      </c>
    </row>
    <row r="42" spans="1:5" x14ac:dyDescent="0.25">
      <c r="A42" s="7" t="s">
        <v>45</v>
      </c>
      <c r="B42" s="2">
        <v>80</v>
      </c>
      <c r="C42" s="3">
        <f>497.7+3460.3</f>
        <v>3958</v>
      </c>
      <c r="D42" s="2">
        <f>497.7</f>
        <v>497.7</v>
      </c>
      <c r="E42" s="2">
        <f>3460.3</f>
        <v>3460.3</v>
      </c>
    </row>
    <row r="43" spans="1:5" x14ac:dyDescent="0.25">
      <c r="A43" s="7" t="s">
        <v>46</v>
      </c>
      <c r="B43" s="2">
        <v>83</v>
      </c>
      <c r="C43" s="3">
        <f>326.5+1863.9</f>
        <v>2190.4</v>
      </c>
      <c r="D43" s="2">
        <f>326.5</f>
        <v>326.5</v>
      </c>
      <c r="E43" s="2">
        <f>1863.9</f>
        <v>1863.9</v>
      </c>
    </row>
    <row r="44" spans="1:5" x14ac:dyDescent="0.25">
      <c r="A44" s="7" t="s">
        <v>47</v>
      </c>
      <c r="B44" s="2">
        <v>87</v>
      </c>
      <c r="C44" s="3">
        <f>608.4+3060.6</f>
        <v>3669</v>
      </c>
      <c r="D44" s="2">
        <f>608.4</f>
        <v>608.4</v>
      </c>
      <c r="E44" s="2">
        <f>3060.6</f>
        <v>3060.6</v>
      </c>
    </row>
    <row r="45" spans="1:5" x14ac:dyDescent="0.25">
      <c r="A45" s="7" t="s">
        <v>48</v>
      </c>
      <c r="B45" s="2">
        <v>88</v>
      </c>
      <c r="C45" s="3">
        <f>405.9+3019.4</f>
        <v>3425.3</v>
      </c>
      <c r="D45" s="2">
        <f>405.9</f>
        <v>405.9</v>
      </c>
      <c r="E45" s="2">
        <f>3019.4</f>
        <v>3019.4</v>
      </c>
    </row>
    <row r="46" spans="1:5" x14ac:dyDescent="0.25">
      <c r="A46" s="7" t="s">
        <v>49</v>
      </c>
      <c r="B46" s="2">
        <v>84</v>
      </c>
      <c r="C46" s="3">
        <f>215.6+2878.5</f>
        <v>3094.1</v>
      </c>
      <c r="D46" s="2">
        <f>215.6</f>
        <v>215.6</v>
      </c>
      <c r="E46" s="2">
        <f>2878.5</f>
        <v>2878.5</v>
      </c>
    </row>
    <row r="47" spans="1:5" x14ac:dyDescent="0.25">
      <c r="A47" s="7" t="s">
        <v>50</v>
      </c>
      <c r="B47" s="2">
        <v>88</v>
      </c>
      <c r="C47" s="3">
        <f>99.3+1524.4</f>
        <v>1623.7</v>
      </c>
      <c r="D47" s="2">
        <f>99.3</f>
        <v>99.3</v>
      </c>
      <c r="E47" s="2">
        <f>1524.4</f>
        <v>1524.4</v>
      </c>
    </row>
    <row r="48" spans="1:5" x14ac:dyDescent="0.25">
      <c r="A48" s="7" t="s">
        <v>51</v>
      </c>
      <c r="B48" s="2">
        <v>85</v>
      </c>
      <c r="C48" s="3">
        <f>196.2+1930.3</f>
        <v>2126.5</v>
      </c>
      <c r="D48" s="2">
        <f>196.2</f>
        <v>196.2</v>
      </c>
      <c r="E48" s="2">
        <f>1930.3</f>
        <v>1930.3</v>
      </c>
    </row>
    <row r="49" spans="1:5" x14ac:dyDescent="0.25">
      <c r="A49" s="7" t="s">
        <v>52</v>
      </c>
      <c r="B49" s="2">
        <v>78</v>
      </c>
      <c r="C49" s="3">
        <f>285.2+3706.1</f>
        <v>3991.2999999999997</v>
      </c>
      <c r="D49" s="2">
        <f>285.2</f>
        <v>285.2</v>
      </c>
      <c r="E49" s="2">
        <f>3706.1</f>
        <v>3706.1</v>
      </c>
    </row>
    <row r="50" spans="1:5" x14ac:dyDescent="0.25">
      <c r="A50" s="7" t="s">
        <v>53</v>
      </c>
      <c r="B50" s="2">
        <v>85</v>
      </c>
      <c r="C50" s="3">
        <f>302+2034.7</f>
        <v>2336.6999999999998</v>
      </c>
      <c r="D50" s="2">
        <f>302</f>
        <v>302</v>
      </c>
      <c r="E50" s="2">
        <f>2034.7</f>
        <v>2034.7</v>
      </c>
    </row>
    <row r="51" spans="1:5" x14ac:dyDescent="0.25">
      <c r="A51" s="7" t="s">
        <v>54</v>
      </c>
      <c r="B51" s="2">
        <v>89</v>
      </c>
      <c r="C51" s="3">
        <f>290.3+2088.3</f>
        <v>2378.6000000000004</v>
      </c>
      <c r="D51" s="2">
        <f>290.3</f>
        <v>290.3</v>
      </c>
      <c r="E51" s="2">
        <f>2088.3</f>
        <v>2088.3000000000002</v>
      </c>
    </row>
    <row r="52" spans="1:5" x14ac:dyDescent="0.25">
      <c r="A52" s="7" t="s">
        <v>55</v>
      </c>
      <c r="B52" s="2">
        <v>79</v>
      </c>
      <c r="C52" s="3">
        <f>195.5+1964.7</f>
        <v>2160.1999999999998</v>
      </c>
      <c r="D52" s="2">
        <f>195.5</f>
        <v>195.5</v>
      </c>
      <c r="E52" s="2">
        <f>1964.7</f>
        <v>1964.7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Duckett</dc:creator>
  <cp:lastModifiedBy>Wesley Duckett</cp:lastModifiedBy>
  <dcterms:created xsi:type="dcterms:W3CDTF">2017-12-08T20:58:19Z</dcterms:created>
  <dcterms:modified xsi:type="dcterms:W3CDTF">2017-12-08T21:01:07Z</dcterms:modified>
</cp:coreProperties>
</file>